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1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begala.4/Desktop/"/>
    </mc:Choice>
  </mc:AlternateContent>
  <xr:revisionPtr revIDLastSave="0" documentId="13_ncr:1_{BE078D98-5857-7949-9B34-F1911162AB7F}" xr6:coauthVersionLast="47" xr6:coauthVersionMax="47" xr10:uidLastSave="{00000000-0000-0000-0000-000000000000}"/>
  <bookViews>
    <workbookView xWindow="0" yWindow="500" windowWidth="35840" windowHeight="20660" tabRatio="754" activeTab="4" xr2:uid="{00000000-000D-0000-FFFF-FFFF00000000}"/>
  </bookViews>
  <sheets>
    <sheet name="YEAR 5" sheetId="6" state="hidden" r:id="rId1"/>
    <sheet name="YEAR 6" sheetId="7" state="hidden" r:id="rId2"/>
    <sheet name="Budget Snapshot" sheetId="22" r:id="rId3"/>
    <sheet name="Budget" sheetId="1" r:id="rId4"/>
    <sheet name="Cost Share" sheetId="21" r:id="rId5"/>
    <sheet name="Equipment " sheetId="23" r:id="rId6"/>
    <sheet name="Travel" sheetId="10" r:id="rId7"/>
    <sheet name="Participant Support Cost" sheetId="20" r:id="rId8"/>
    <sheet name="Materials_Supplies" sheetId="9" r:id="rId9"/>
    <sheet name="Subawards" sheetId="19" r:id="rId10"/>
    <sheet name="Tuition &amp; GRA, Post Doc, UG Sal" sheetId="18" r:id="rId11"/>
    <sheet name="Sheet1" sheetId="15" state="hidden" r:id="rId12"/>
    <sheet name="Participant Support Costs" sheetId="14" state="hidden" r:id="rId13"/>
    <sheet name="Tuition Fee Table" sheetId="8" state="hidden" r:id="rId14"/>
    <sheet name="Sub 1" sheetId="11" state="hidden" r:id="rId15"/>
    <sheet name="Sub 2" sheetId="12" state="hidden" r:id="rId16"/>
    <sheet name="Sub 3" sheetId="13" state="hidden" r:id="rId17"/>
  </sheets>
  <definedNames>
    <definedName name="_xlnm.Print_Area" localSheetId="3">Budget!$A$2:$M$90</definedName>
    <definedName name="_xlnm.Print_Area" localSheetId="13">'Tuition Fee Table'!$A$1:$G$7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8" i="21" l="1"/>
  <c r="H14" i="21"/>
  <c r="H12" i="21"/>
  <c r="H10" i="21"/>
  <c r="H8" i="21"/>
  <c r="I8" i="21" s="1"/>
  <c r="J8" i="21" s="1"/>
  <c r="K8" i="21" s="1"/>
  <c r="L8" i="21" s="1"/>
  <c r="H18" i="1"/>
  <c r="H17" i="1"/>
  <c r="H16" i="1"/>
  <c r="H15" i="1"/>
  <c r="H14" i="1"/>
  <c r="H12" i="1"/>
  <c r="H10" i="1"/>
  <c r="H8" i="1"/>
  <c r="I8" i="1" s="1"/>
  <c r="J8" i="1" s="1"/>
  <c r="K8" i="1" s="1"/>
  <c r="L8" i="1" s="1"/>
  <c r="H7" i="1"/>
  <c r="H31" i="21"/>
  <c r="H30" i="21"/>
  <c r="H29" i="21"/>
  <c r="H28" i="21"/>
  <c r="H27" i="21"/>
  <c r="H26" i="21"/>
  <c r="H25" i="21"/>
  <c r="H24" i="21"/>
  <c r="H22" i="21"/>
  <c r="H21" i="21"/>
  <c r="H18" i="21"/>
  <c r="H17" i="21"/>
  <c r="H15" i="21"/>
  <c r="H13" i="21"/>
  <c r="H11" i="21"/>
  <c r="H9" i="21"/>
  <c r="H7" i="21"/>
  <c r="M72" i="1"/>
  <c r="H31" i="1" l="1"/>
  <c r="H30" i="1"/>
  <c r="H29" i="1"/>
  <c r="H28" i="1"/>
  <c r="H27" i="1"/>
  <c r="H26" i="1"/>
  <c r="H25" i="1"/>
  <c r="H24" i="1"/>
  <c r="H23" i="1"/>
  <c r="H22" i="1"/>
  <c r="H21" i="1"/>
  <c r="H13" i="1"/>
  <c r="H11" i="1"/>
  <c r="H9" i="1"/>
  <c r="I70" i="21"/>
  <c r="J70" i="21"/>
  <c r="K70" i="21"/>
  <c r="L70" i="21"/>
  <c r="I69" i="21"/>
  <c r="J69" i="21"/>
  <c r="K69" i="21"/>
  <c r="L69" i="21"/>
  <c r="I68" i="21"/>
  <c r="J68" i="21"/>
  <c r="K68" i="21"/>
  <c r="L68" i="21"/>
  <c r="I67" i="21"/>
  <c r="J67" i="21"/>
  <c r="K67" i="21"/>
  <c r="L67" i="21"/>
  <c r="I66" i="21"/>
  <c r="J66" i="21"/>
  <c r="K66" i="21"/>
  <c r="L66" i="21"/>
  <c r="I65" i="21"/>
  <c r="J65" i="21"/>
  <c r="K65" i="21"/>
  <c r="L65" i="21"/>
  <c r="I64" i="21"/>
  <c r="J64" i="21"/>
  <c r="K64" i="21"/>
  <c r="L64" i="21"/>
  <c r="I63" i="21"/>
  <c r="J63" i="21"/>
  <c r="K63" i="21"/>
  <c r="L63" i="21"/>
  <c r="I62" i="21"/>
  <c r="J62" i="21"/>
  <c r="K62" i="21"/>
  <c r="L62" i="21"/>
  <c r="H70" i="21"/>
  <c r="H69" i="21"/>
  <c r="H68" i="21"/>
  <c r="H67" i="21"/>
  <c r="H66" i="21"/>
  <c r="H65" i="21"/>
  <c r="H64" i="21"/>
  <c r="H63" i="21"/>
  <c r="H62" i="21"/>
  <c r="I61" i="21"/>
  <c r="J61" i="21"/>
  <c r="K61" i="21"/>
  <c r="L61" i="21"/>
  <c r="I57" i="21"/>
  <c r="J57" i="21"/>
  <c r="K57" i="21"/>
  <c r="L57" i="21"/>
  <c r="H57" i="21"/>
  <c r="H61" i="21"/>
  <c r="H71" i="21" s="1"/>
  <c r="K71" i="21" l="1"/>
  <c r="L71" i="21"/>
  <c r="J71" i="21"/>
  <c r="I71" i="21"/>
  <c r="H32" i="1"/>
  <c r="U13" i="19"/>
  <c r="T13" i="19"/>
  <c r="S13" i="19"/>
  <c r="R13" i="19"/>
  <c r="Q13" i="19"/>
  <c r="V12" i="19"/>
  <c r="V11" i="19"/>
  <c r="V10" i="19"/>
  <c r="V9" i="19"/>
  <c r="V8" i="19"/>
  <c r="V7" i="19"/>
  <c r="V6" i="19"/>
  <c r="V5" i="19"/>
  <c r="V4" i="19"/>
  <c r="V3" i="19"/>
  <c r="P42" i="9"/>
  <c r="O42" i="9"/>
  <c r="N42" i="9"/>
  <c r="M42" i="9"/>
  <c r="L42" i="9"/>
  <c r="Q39" i="9"/>
  <c r="Q38" i="9"/>
  <c r="Q37" i="9"/>
  <c r="Q36" i="9"/>
  <c r="Q35" i="9"/>
  <c r="Q34" i="9"/>
  <c r="Q33" i="9"/>
  <c r="Q32" i="9"/>
  <c r="Q31" i="9"/>
  <c r="Q30" i="9"/>
  <c r="Q29" i="9"/>
  <c r="Q28" i="9"/>
  <c r="Q27" i="9"/>
  <c r="Q26" i="9"/>
  <c r="Q25" i="9"/>
  <c r="Q24" i="9"/>
  <c r="Q23" i="9"/>
  <c r="Q22" i="9"/>
  <c r="Q21" i="9"/>
  <c r="Q20" i="9"/>
  <c r="Q19" i="9"/>
  <c r="Q18" i="9"/>
  <c r="Q17" i="9"/>
  <c r="Q16" i="9"/>
  <c r="Q15" i="9"/>
  <c r="Q14" i="9"/>
  <c r="Q13" i="9"/>
  <c r="Q12" i="9"/>
  <c r="Q11" i="9"/>
  <c r="Q10" i="9"/>
  <c r="Q9" i="9"/>
  <c r="Q8" i="9"/>
  <c r="Q7" i="9"/>
  <c r="Q6" i="9"/>
  <c r="Q5" i="9"/>
  <c r="Q42" i="9" s="1"/>
  <c r="Q4" i="9"/>
  <c r="R7" i="20"/>
  <c r="L56" i="21" s="1"/>
  <c r="M14" i="22" s="1"/>
  <c r="Q7" i="20"/>
  <c r="K56" i="21" s="1"/>
  <c r="L14" i="22" s="1"/>
  <c r="P7" i="20"/>
  <c r="J56" i="21" s="1"/>
  <c r="K14" i="22" s="1"/>
  <c r="O7" i="20"/>
  <c r="I56" i="21" s="1"/>
  <c r="J14" i="22" s="1"/>
  <c r="N6" i="20"/>
  <c r="S6" i="20" s="1"/>
  <c r="N5" i="20"/>
  <c r="S5" i="20" s="1"/>
  <c r="N4" i="20"/>
  <c r="S4" i="20" s="1"/>
  <c r="N7" i="20"/>
  <c r="H56" i="21" s="1"/>
  <c r="I14" i="22" s="1"/>
  <c r="Z41" i="10"/>
  <c r="L55" i="21" s="1"/>
  <c r="M13" i="22" s="1"/>
  <c r="Y41" i="10"/>
  <c r="K55" i="21" s="1"/>
  <c r="X41" i="10"/>
  <c r="J55" i="21" s="1"/>
  <c r="K13" i="22" s="1"/>
  <c r="W41" i="10"/>
  <c r="I55" i="21" s="1"/>
  <c r="V41" i="10"/>
  <c r="H55" i="21" s="1"/>
  <c r="I13" i="22" s="1"/>
  <c r="AA38" i="10"/>
  <c r="AA37" i="10"/>
  <c r="AA36" i="10"/>
  <c r="AA35" i="10"/>
  <c r="AA34" i="10"/>
  <c r="AA33" i="10"/>
  <c r="AA32" i="10"/>
  <c r="AA31" i="10"/>
  <c r="AA30" i="10"/>
  <c r="AA29" i="10"/>
  <c r="AA28" i="10"/>
  <c r="AA27" i="10"/>
  <c r="AA26" i="10"/>
  <c r="AA25" i="10"/>
  <c r="AA24" i="10"/>
  <c r="AA23" i="10"/>
  <c r="AA22" i="10"/>
  <c r="AA21" i="10"/>
  <c r="AA20" i="10"/>
  <c r="AA19" i="10"/>
  <c r="AA18" i="10"/>
  <c r="AA17" i="10"/>
  <c r="AA16" i="10"/>
  <c r="AA15" i="10"/>
  <c r="AA14" i="10"/>
  <c r="AA13" i="10"/>
  <c r="AA12" i="10"/>
  <c r="AA11" i="10"/>
  <c r="AA10" i="10"/>
  <c r="AA9" i="10"/>
  <c r="AA8" i="10"/>
  <c r="AA7" i="10"/>
  <c r="AA6" i="10"/>
  <c r="AA5" i="10"/>
  <c r="AA4" i="10"/>
  <c r="AA3" i="10"/>
  <c r="P42" i="23"/>
  <c r="L54" i="21" s="1"/>
  <c r="O42" i="23"/>
  <c r="K54" i="21" s="1"/>
  <c r="N42" i="23"/>
  <c r="J54" i="21" s="1"/>
  <c r="M42" i="23"/>
  <c r="I54" i="21" s="1"/>
  <c r="L42" i="23"/>
  <c r="H54" i="21" s="1"/>
  <c r="Q39" i="23"/>
  <c r="Q38" i="23"/>
  <c r="Q37" i="23"/>
  <c r="Q36" i="23"/>
  <c r="Q35" i="23"/>
  <c r="Q34" i="23"/>
  <c r="Q33" i="23"/>
  <c r="Q32" i="23"/>
  <c r="Q31" i="23"/>
  <c r="Q30" i="23"/>
  <c r="Q29" i="23"/>
  <c r="Q28" i="23"/>
  <c r="Q27" i="23"/>
  <c r="Q26" i="23"/>
  <c r="Q25" i="23"/>
  <c r="Q24" i="23"/>
  <c r="Q23" i="23"/>
  <c r="Q22" i="23"/>
  <c r="Q21" i="23"/>
  <c r="Q20" i="23"/>
  <c r="Q19" i="23"/>
  <c r="Q18" i="23"/>
  <c r="Q17" i="23"/>
  <c r="Q16" i="23"/>
  <c r="Q15" i="23"/>
  <c r="Q14" i="23"/>
  <c r="Q13" i="23"/>
  <c r="Q12" i="23"/>
  <c r="Q11" i="23"/>
  <c r="Q10" i="23"/>
  <c r="Q9" i="23"/>
  <c r="Q8" i="23"/>
  <c r="Q7" i="23"/>
  <c r="Q6" i="23"/>
  <c r="Q5" i="23"/>
  <c r="Q4" i="23"/>
  <c r="Q42" i="23" s="1"/>
  <c r="I54" i="1"/>
  <c r="H54" i="1"/>
  <c r="B12" i="22" s="1"/>
  <c r="G42" i="23"/>
  <c r="L54" i="1" s="1"/>
  <c r="F12" i="22" s="1"/>
  <c r="F42" i="23"/>
  <c r="K54" i="1" s="1"/>
  <c r="E12" i="22" s="1"/>
  <c r="E42" i="23"/>
  <c r="J54" i="1" s="1"/>
  <c r="D12" i="22" s="1"/>
  <c r="D42" i="23"/>
  <c r="C42" i="23"/>
  <c r="H39" i="23"/>
  <c r="H38" i="23"/>
  <c r="H37" i="23"/>
  <c r="H36" i="23"/>
  <c r="H35" i="23"/>
  <c r="H34" i="23"/>
  <c r="H33" i="23"/>
  <c r="H32" i="23"/>
  <c r="H31" i="23"/>
  <c r="H30" i="23"/>
  <c r="H29" i="23"/>
  <c r="H28" i="23"/>
  <c r="H27" i="23"/>
  <c r="H26" i="23"/>
  <c r="H25" i="23"/>
  <c r="H24" i="23"/>
  <c r="H23" i="23"/>
  <c r="H22" i="23"/>
  <c r="H21" i="23"/>
  <c r="H20" i="23"/>
  <c r="H19" i="23"/>
  <c r="H18" i="23"/>
  <c r="H17" i="23"/>
  <c r="H16" i="23"/>
  <c r="H15" i="23"/>
  <c r="H14" i="23"/>
  <c r="H13" i="23"/>
  <c r="H12" i="23"/>
  <c r="H11" i="23"/>
  <c r="H10" i="23"/>
  <c r="H9" i="23"/>
  <c r="H8" i="23"/>
  <c r="H7" i="23"/>
  <c r="H6" i="23"/>
  <c r="H5" i="23"/>
  <c r="H4" i="23"/>
  <c r="J27" i="22"/>
  <c r="K27" i="22"/>
  <c r="L27" i="22"/>
  <c r="M27" i="22"/>
  <c r="J26" i="22"/>
  <c r="K26" i="22"/>
  <c r="L26" i="22"/>
  <c r="M26" i="22"/>
  <c r="J25" i="22"/>
  <c r="K25" i="22"/>
  <c r="L25" i="22"/>
  <c r="M25" i="22"/>
  <c r="J24" i="22"/>
  <c r="K24" i="22"/>
  <c r="L24" i="22"/>
  <c r="M24" i="22"/>
  <c r="J23" i="22"/>
  <c r="K23" i="22"/>
  <c r="L23" i="22"/>
  <c r="M23" i="22"/>
  <c r="J22" i="22"/>
  <c r="K22" i="22"/>
  <c r="L22" i="22"/>
  <c r="M22" i="22"/>
  <c r="J21" i="22"/>
  <c r="K21" i="22"/>
  <c r="L21" i="22"/>
  <c r="M21" i="22"/>
  <c r="J20" i="22"/>
  <c r="K20" i="22"/>
  <c r="L20" i="22"/>
  <c r="M20" i="22"/>
  <c r="J18" i="22"/>
  <c r="K18" i="22"/>
  <c r="L18" i="22"/>
  <c r="M18" i="22"/>
  <c r="J17" i="22"/>
  <c r="K17" i="22"/>
  <c r="L17" i="22"/>
  <c r="M17" i="22"/>
  <c r="J16" i="22"/>
  <c r="K16" i="22"/>
  <c r="L16" i="22"/>
  <c r="M16" i="22"/>
  <c r="J15" i="22"/>
  <c r="K15" i="22"/>
  <c r="L15" i="22"/>
  <c r="M15" i="22"/>
  <c r="J13" i="22"/>
  <c r="L13" i="22"/>
  <c r="L12" i="22"/>
  <c r="M12" i="22"/>
  <c r="I27" i="22"/>
  <c r="I26" i="22"/>
  <c r="I25" i="22"/>
  <c r="I24" i="22"/>
  <c r="I23" i="22"/>
  <c r="I22" i="22"/>
  <c r="I21" i="22"/>
  <c r="I20" i="22"/>
  <c r="I18" i="22"/>
  <c r="I17" i="22"/>
  <c r="I16" i="22"/>
  <c r="I15" i="22"/>
  <c r="C27" i="22"/>
  <c r="D27" i="22"/>
  <c r="E27" i="22"/>
  <c r="F27" i="22"/>
  <c r="C26" i="22"/>
  <c r="D26" i="22"/>
  <c r="E26" i="22"/>
  <c r="F26" i="22"/>
  <c r="C25" i="22"/>
  <c r="D25" i="22"/>
  <c r="E25" i="22"/>
  <c r="F25" i="22"/>
  <c r="C24" i="22"/>
  <c r="D24" i="22"/>
  <c r="E24" i="22"/>
  <c r="F24" i="22"/>
  <c r="C23" i="22"/>
  <c r="D23" i="22"/>
  <c r="E23" i="22"/>
  <c r="F23" i="22"/>
  <c r="C22" i="22"/>
  <c r="D22" i="22"/>
  <c r="E22" i="22"/>
  <c r="F22" i="22"/>
  <c r="C21" i="22"/>
  <c r="D21" i="22"/>
  <c r="E21" i="22"/>
  <c r="F21" i="22"/>
  <c r="C20" i="22"/>
  <c r="D20" i="22"/>
  <c r="E20" i="22"/>
  <c r="F20" i="22"/>
  <c r="C18" i="22"/>
  <c r="D18" i="22"/>
  <c r="E18" i="22"/>
  <c r="F18" i="22"/>
  <c r="C17" i="22"/>
  <c r="D17" i="22"/>
  <c r="E17" i="22"/>
  <c r="F17" i="22"/>
  <c r="C16" i="22"/>
  <c r="D16" i="22"/>
  <c r="E16" i="22"/>
  <c r="F16" i="22"/>
  <c r="C12" i="22"/>
  <c r="B27" i="22"/>
  <c r="B26" i="22"/>
  <c r="B25" i="22"/>
  <c r="B24" i="22"/>
  <c r="B23" i="22"/>
  <c r="B22" i="22"/>
  <c r="B21" i="22"/>
  <c r="B20" i="22"/>
  <c r="B18" i="22"/>
  <c r="B17" i="22"/>
  <c r="B16" i="22"/>
  <c r="M80" i="21"/>
  <c r="M79" i="21"/>
  <c r="M78" i="21"/>
  <c r="M77" i="21"/>
  <c r="M76" i="21"/>
  <c r="M75" i="21"/>
  <c r="M74" i="21"/>
  <c r="M73" i="21"/>
  <c r="B70" i="21"/>
  <c r="B69" i="21"/>
  <c r="B68" i="21"/>
  <c r="B67" i="21"/>
  <c r="B66" i="21"/>
  <c r="B65" i="21"/>
  <c r="B64" i="21"/>
  <c r="B63" i="21"/>
  <c r="B62" i="21"/>
  <c r="B61" i="21"/>
  <c r="M60" i="21"/>
  <c r="M59" i="21"/>
  <c r="M58" i="21"/>
  <c r="I30" i="21"/>
  <c r="J30" i="21" s="1"/>
  <c r="K30" i="21" s="1"/>
  <c r="L30" i="21" s="1"/>
  <c r="I29" i="21"/>
  <c r="I28" i="21"/>
  <c r="J28" i="21" s="1"/>
  <c r="I27" i="21"/>
  <c r="J26" i="21"/>
  <c r="K26" i="21" s="1"/>
  <c r="K24" i="21"/>
  <c r="L24" i="21" s="1"/>
  <c r="H23" i="21"/>
  <c r="I23" i="21" s="1"/>
  <c r="I22" i="21"/>
  <c r="J22" i="21" s="1"/>
  <c r="K22" i="21" s="1"/>
  <c r="L22" i="21" s="1"/>
  <c r="I21" i="21"/>
  <c r="H46" i="21"/>
  <c r="H45" i="21"/>
  <c r="F16" i="21"/>
  <c r="H16" i="21" s="1"/>
  <c r="H43" i="21"/>
  <c r="F14" i="21"/>
  <c r="I13" i="21"/>
  <c r="F12" i="21"/>
  <c r="I11" i="21"/>
  <c r="I39" i="21" s="1"/>
  <c r="F10" i="21"/>
  <c r="H37" i="21"/>
  <c r="I36" i="21"/>
  <c r="H36" i="21"/>
  <c r="H35" i="21"/>
  <c r="D6" i="20"/>
  <c r="D5" i="20"/>
  <c r="I5" i="20" s="1"/>
  <c r="D4" i="20"/>
  <c r="I4" i="20" s="1"/>
  <c r="I3" i="20"/>
  <c r="H7" i="20"/>
  <c r="L56" i="1" s="1"/>
  <c r="G7" i="20"/>
  <c r="K56" i="1" s="1"/>
  <c r="F7" i="20"/>
  <c r="J56" i="1" s="1"/>
  <c r="E7" i="20"/>
  <c r="I56" i="1" s="1"/>
  <c r="I6" i="20"/>
  <c r="M71" i="21" l="1"/>
  <c r="H81" i="21"/>
  <c r="K81" i="21"/>
  <c r="L81" i="21"/>
  <c r="J81" i="21"/>
  <c r="I81" i="21"/>
  <c r="AA41" i="10"/>
  <c r="K12" i="22"/>
  <c r="J12" i="22"/>
  <c r="H42" i="23"/>
  <c r="I12" i="21"/>
  <c r="H19" i="21"/>
  <c r="I5" i="22" s="1"/>
  <c r="V13" i="19"/>
  <c r="S3" i="20"/>
  <c r="S7" i="20" s="1"/>
  <c r="M54" i="21"/>
  <c r="I12" i="22"/>
  <c r="N27" i="22"/>
  <c r="N24" i="22"/>
  <c r="N16" i="22"/>
  <c r="G20" i="22"/>
  <c r="G12" i="22"/>
  <c r="I19" i="22"/>
  <c r="N17" i="22"/>
  <c r="N25" i="22"/>
  <c r="N18" i="22"/>
  <c r="N26" i="22"/>
  <c r="N13" i="22"/>
  <c r="N21" i="22"/>
  <c r="N14" i="22"/>
  <c r="N22" i="22"/>
  <c r="N15" i="22"/>
  <c r="N23" i="22"/>
  <c r="N20" i="22"/>
  <c r="G22" i="22"/>
  <c r="G18" i="22"/>
  <c r="G26" i="22"/>
  <c r="G16" i="22"/>
  <c r="G24" i="22"/>
  <c r="G23" i="22"/>
  <c r="G17" i="22"/>
  <c r="G25" i="22"/>
  <c r="G27" i="22"/>
  <c r="G21" i="22"/>
  <c r="M65" i="21"/>
  <c r="M69" i="21"/>
  <c r="M24" i="21"/>
  <c r="M56" i="21"/>
  <c r="H50" i="21"/>
  <c r="I9" i="21"/>
  <c r="H48" i="21"/>
  <c r="M62" i="21"/>
  <c r="M66" i="21"/>
  <c r="M70" i="21"/>
  <c r="H40" i="21"/>
  <c r="M57" i="21"/>
  <c r="M64" i="21"/>
  <c r="M68" i="21"/>
  <c r="I15" i="21"/>
  <c r="J15" i="21" s="1"/>
  <c r="J43" i="21" s="1"/>
  <c r="M55" i="21"/>
  <c r="M63" i="21"/>
  <c r="M67" i="21"/>
  <c r="H44" i="21"/>
  <c r="I16" i="21"/>
  <c r="J27" i="21"/>
  <c r="K27" i="21" s="1"/>
  <c r="L27" i="21" s="1"/>
  <c r="I49" i="21"/>
  <c r="M27" i="21"/>
  <c r="I41" i="21"/>
  <c r="J13" i="21"/>
  <c r="I47" i="21"/>
  <c r="J21" i="21"/>
  <c r="M22" i="21"/>
  <c r="K28" i="21"/>
  <c r="H38" i="21"/>
  <c r="I10" i="21"/>
  <c r="I14" i="21"/>
  <c r="H42" i="21"/>
  <c r="J29" i="21"/>
  <c r="K29" i="21" s="1"/>
  <c r="L29" i="21" s="1"/>
  <c r="J11" i="21"/>
  <c r="J23" i="21"/>
  <c r="H41" i="21"/>
  <c r="H49" i="21"/>
  <c r="H32" i="21"/>
  <c r="I7" i="22" s="1"/>
  <c r="I7" i="21"/>
  <c r="J36" i="21"/>
  <c r="L26" i="21"/>
  <c r="L49" i="21" s="1"/>
  <c r="M30" i="21"/>
  <c r="I31" i="21"/>
  <c r="J31" i="21" s="1"/>
  <c r="K31" i="21" s="1"/>
  <c r="L31" i="21" s="1"/>
  <c r="H39" i="21"/>
  <c r="H47" i="21"/>
  <c r="I18" i="21"/>
  <c r="I25" i="21"/>
  <c r="J25" i="21" s="1"/>
  <c r="K25" i="21" s="1"/>
  <c r="L25" i="21" s="1"/>
  <c r="I17" i="21"/>
  <c r="M61" i="21"/>
  <c r="D7" i="20"/>
  <c r="H56" i="1" s="1"/>
  <c r="I7" i="20"/>
  <c r="B63" i="1"/>
  <c r="B64" i="1"/>
  <c r="B65" i="1"/>
  <c r="B66" i="1"/>
  <c r="B67" i="1"/>
  <c r="B68" i="1"/>
  <c r="B69" i="1"/>
  <c r="B70" i="1"/>
  <c r="B62" i="1"/>
  <c r="B61" i="1"/>
  <c r="I70" i="1"/>
  <c r="J70" i="1"/>
  <c r="K70" i="1"/>
  <c r="L70" i="1"/>
  <c r="I69" i="1"/>
  <c r="J69" i="1"/>
  <c r="K69" i="1"/>
  <c r="L69" i="1"/>
  <c r="I68" i="1"/>
  <c r="J68" i="1"/>
  <c r="K68" i="1"/>
  <c r="L68" i="1"/>
  <c r="I67" i="1"/>
  <c r="J67" i="1"/>
  <c r="K67" i="1"/>
  <c r="L67" i="1"/>
  <c r="I66" i="1"/>
  <c r="J66" i="1"/>
  <c r="K66" i="1"/>
  <c r="L66" i="1"/>
  <c r="I65" i="1"/>
  <c r="J65" i="1"/>
  <c r="K65" i="1"/>
  <c r="L65" i="1"/>
  <c r="I64" i="1"/>
  <c r="J64" i="1"/>
  <c r="K64" i="1"/>
  <c r="L64" i="1"/>
  <c r="I63" i="1"/>
  <c r="J63" i="1"/>
  <c r="K63" i="1"/>
  <c r="L63" i="1"/>
  <c r="I62" i="1"/>
  <c r="J62" i="1"/>
  <c r="K62" i="1"/>
  <c r="L62" i="1"/>
  <c r="I61" i="1"/>
  <c r="J61" i="1"/>
  <c r="K61" i="1"/>
  <c r="L61" i="1"/>
  <c r="H70" i="1"/>
  <c r="H69" i="1"/>
  <c r="H68" i="1"/>
  <c r="H67" i="1"/>
  <c r="H66" i="1"/>
  <c r="H65" i="1"/>
  <c r="H64" i="1"/>
  <c r="H63" i="1"/>
  <c r="H62" i="1"/>
  <c r="H61" i="1"/>
  <c r="G13" i="19"/>
  <c r="F13" i="19"/>
  <c r="E13" i="19"/>
  <c r="D13" i="19"/>
  <c r="C13" i="19"/>
  <c r="H12" i="19"/>
  <c r="H11" i="19"/>
  <c r="H10" i="19"/>
  <c r="H9" i="19"/>
  <c r="H8" i="19"/>
  <c r="H7" i="19"/>
  <c r="H6" i="19"/>
  <c r="H5" i="19"/>
  <c r="H4" i="19"/>
  <c r="H3" i="19"/>
  <c r="H51" i="21" l="1"/>
  <c r="H52" i="21" s="1"/>
  <c r="H83" i="21" s="1"/>
  <c r="H84" i="21" s="1"/>
  <c r="H85" i="21" s="1"/>
  <c r="H86" i="21" s="1"/>
  <c r="I40" i="21"/>
  <c r="J12" i="21"/>
  <c r="K49" i="21"/>
  <c r="J49" i="21"/>
  <c r="N12" i="22"/>
  <c r="I28" i="22"/>
  <c r="I43" i="21"/>
  <c r="K19" i="22"/>
  <c r="K28" i="22" s="1"/>
  <c r="M19" i="22"/>
  <c r="M28" i="22" s="1"/>
  <c r="J19" i="22"/>
  <c r="J28" i="22" s="1"/>
  <c r="L19" i="22"/>
  <c r="L28" i="22" s="1"/>
  <c r="I71" i="1"/>
  <c r="C19" i="22" s="1"/>
  <c r="J71" i="1"/>
  <c r="D19" i="22" s="1"/>
  <c r="H71" i="1"/>
  <c r="L71" i="1"/>
  <c r="F19" i="22" s="1"/>
  <c r="K71" i="1"/>
  <c r="E19" i="22" s="1"/>
  <c r="K15" i="21"/>
  <c r="K43" i="21" s="1"/>
  <c r="M25" i="21"/>
  <c r="I37" i="21"/>
  <c r="J9" i="21"/>
  <c r="J7" i="21"/>
  <c r="I19" i="21"/>
  <c r="J5" i="22" s="1"/>
  <c r="I35" i="21"/>
  <c r="J50" i="21"/>
  <c r="M49" i="21"/>
  <c r="I42" i="21"/>
  <c r="J14" i="21"/>
  <c r="I50" i="21"/>
  <c r="I48" i="21"/>
  <c r="J47" i="21"/>
  <c r="K21" i="21"/>
  <c r="J32" i="21"/>
  <c r="K7" i="22" s="1"/>
  <c r="I32" i="21"/>
  <c r="J7" i="22" s="1"/>
  <c r="K23" i="21"/>
  <c r="J48" i="21"/>
  <c r="J41" i="21"/>
  <c r="K13" i="21"/>
  <c r="M31" i="21"/>
  <c r="J16" i="21"/>
  <c r="I44" i="21"/>
  <c r="I46" i="21"/>
  <c r="J18" i="21"/>
  <c r="I45" i="21"/>
  <c r="J17" i="21"/>
  <c r="M29" i="21"/>
  <c r="K12" i="21"/>
  <c r="J40" i="21"/>
  <c r="M26" i="21"/>
  <c r="J39" i="21"/>
  <c r="K11" i="21"/>
  <c r="J10" i="21"/>
  <c r="I38" i="21"/>
  <c r="K50" i="21"/>
  <c r="L28" i="21"/>
  <c r="L15" i="21"/>
  <c r="L43" i="21" s="1"/>
  <c r="J41" i="10"/>
  <c r="H13" i="19"/>
  <c r="N28" i="22" l="1"/>
  <c r="I9" i="22"/>
  <c r="M81" i="21"/>
  <c r="N19" i="22"/>
  <c r="B19" i="22"/>
  <c r="G19" i="22" s="1"/>
  <c r="M71" i="1"/>
  <c r="K9" i="21"/>
  <c r="J37" i="21"/>
  <c r="L50" i="21"/>
  <c r="M50" i="21" s="1"/>
  <c r="M28" i="21"/>
  <c r="M43" i="21"/>
  <c r="J46" i="21"/>
  <c r="K18" i="21"/>
  <c r="J35" i="21"/>
  <c r="L36" i="21"/>
  <c r="K7" i="21"/>
  <c r="J19" i="21"/>
  <c r="K5" i="22" s="1"/>
  <c r="J42" i="21"/>
  <c r="K14" i="21"/>
  <c r="K16" i="21"/>
  <c r="J44" i="21"/>
  <c r="K39" i="21"/>
  <c r="L11" i="21"/>
  <c r="L39" i="21" s="1"/>
  <c r="K47" i="21"/>
  <c r="L21" i="21"/>
  <c r="M21" i="21" s="1"/>
  <c r="K32" i="21"/>
  <c r="L7" i="22" s="1"/>
  <c r="K36" i="21"/>
  <c r="J38" i="21"/>
  <c r="K10" i="21"/>
  <c r="K40" i="21"/>
  <c r="L12" i="21"/>
  <c r="L40" i="21" s="1"/>
  <c r="K41" i="21"/>
  <c r="L13" i="21"/>
  <c r="L41" i="21" s="1"/>
  <c r="K48" i="21"/>
  <c r="L23" i="21"/>
  <c r="K17" i="21"/>
  <c r="J45" i="21"/>
  <c r="M15" i="21"/>
  <c r="I51" i="21"/>
  <c r="J9" i="22" s="1"/>
  <c r="J11" i="22" s="1"/>
  <c r="J29" i="22" s="1"/>
  <c r="K41" i="10"/>
  <c r="I11" i="22" l="1"/>
  <c r="I30" i="22"/>
  <c r="M40" i="21"/>
  <c r="M41" i="21"/>
  <c r="K37" i="21"/>
  <c r="L9" i="21"/>
  <c r="L37" i="21" s="1"/>
  <c r="I52" i="21"/>
  <c r="I83" i="21" s="1"/>
  <c r="M13" i="21"/>
  <c r="M11" i="21"/>
  <c r="L17" i="21"/>
  <c r="L45" i="21" s="1"/>
  <c r="K45" i="21"/>
  <c r="J51" i="21"/>
  <c r="L10" i="21"/>
  <c r="L38" i="21" s="1"/>
  <c r="K38" i="21"/>
  <c r="M39" i="21"/>
  <c r="M8" i="21"/>
  <c r="M36" i="21"/>
  <c r="K44" i="21"/>
  <c r="L16" i="21"/>
  <c r="L18" i="21"/>
  <c r="K46" i="21"/>
  <c r="L7" i="21"/>
  <c r="K19" i="21"/>
  <c r="L5" i="22" s="1"/>
  <c r="K35" i="21"/>
  <c r="L48" i="21"/>
  <c r="M48" i="21" s="1"/>
  <c r="M23" i="21"/>
  <c r="L32" i="21"/>
  <c r="L47" i="21"/>
  <c r="M47" i="21" s="1"/>
  <c r="L14" i="21"/>
  <c r="K42" i="21"/>
  <c r="M12" i="21"/>
  <c r="L41" i="10"/>
  <c r="I84" i="21" l="1"/>
  <c r="I85" i="21" s="1"/>
  <c r="I86" i="21" s="1"/>
  <c r="M32" i="21"/>
  <c r="M7" i="22"/>
  <c r="N7" i="22" s="1"/>
  <c r="J52" i="21"/>
  <c r="J83" i="21" s="1"/>
  <c r="K9" i="22"/>
  <c r="K11" i="22" s="1"/>
  <c r="K29" i="22" s="1"/>
  <c r="I29" i="22"/>
  <c r="M9" i="21"/>
  <c r="M38" i="21"/>
  <c r="M45" i="21"/>
  <c r="M37" i="21"/>
  <c r="M17" i="21"/>
  <c r="L19" i="21"/>
  <c r="M5" i="22" s="1"/>
  <c r="N5" i="22" s="1"/>
  <c r="L35" i="21"/>
  <c r="I31" i="22"/>
  <c r="K51" i="21"/>
  <c r="L42" i="21"/>
  <c r="M42" i="21" s="1"/>
  <c r="M14" i="21"/>
  <c r="L46" i="21"/>
  <c r="M46" i="21" s="1"/>
  <c r="M18" i="21"/>
  <c r="L44" i="21"/>
  <c r="M44" i="21" s="1"/>
  <c r="M16" i="21"/>
  <c r="M7" i="21"/>
  <c r="M10" i="21"/>
  <c r="J84" i="21" l="1"/>
  <c r="J85" i="21" s="1"/>
  <c r="J86" i="21" s="1"/>
  <c r="K52" i="21"/>
  <c r="K83" i="21" s="1"/>
  <c r="L9" i="22"/>
  <c r="I32" i="22"/>
  <c r="L51" i="21"/>
  <c r="J30" i="22"/>
  <c r="M35" i="21"/>
  <c r="M19" i="21"/>
  <c r="I28" i="1"/>
  <c r="H50" i="1"/>
  <c r="H47" i="1"/>
  <c r="I29" i="1"/>
  <c r="I22" i="1"/>
  <c r="I30" i="1"/>
  <c r="I31" i="1"/>
  <c r="I23" i="1"/>
  <c r="I21" i="1"/>
  <c r="C24" i="18"/>
  <c r="C23" i="18"/>
  <c r="K30" i="22" l="1"/>
  <c r="K84" i="21"/>
  <c r="K85" i="21" s="1"/>
  <c r="K31" i="22"/>
  <c r="K32" i="22" s="1"/>
  <c r="J30" i="1"/>
  <c r="K30" i="1" s="1"/>
  <c r="L30" i="1" s="1"/>
  <c r="M30" i="1"/>
  <c r="J31" i="1"/>
  <c r="K31" i="1" s="1"/>
  <c r="L31" i="1" s="1"/>
  <c r="M31" i="1" s="1"/>
  <c r="J22" i="1"/>
  <c r="K22" i="1" s="1"/>
  <c r="L22" i="1" s="1"/>
  <c r="M22" i="1"/>
  <c r="J29" i="1"/>
  <c r="K29" i="1" s="1"/>
  <c r="L29" i="1" s="1"/>
  <c r="M29" i="1"/>
  <c r="M51" i="21"/>
  <c r="M9" i="22"/>
  <c r="M11" i="22" s="1"/>
  <c r="M29" i="22" s="1"/>
  <c r="L11" i="22"/>
  <c r="I47" i="1"/>
  <c r="L52" i="21"/>
  <c r="L83" i="21" s="1"/>
  <c r="J31" i="22"/>
  <c r="J32" i="22" s="1"/>
  <c r="H41" i="1"/>
  <c r="H39" i="1"/>
  <c r="H43" i="1"/>
  <c r="H46" i="1"/>
  <c r="I15" i="1"/>
  <c r="J15" i="1" s="1"/>
  <c r="K15" i="1" s="1"/>
  <c r="L15" i="1" s="1"/>
  <c r="I17" i="1"/>
  <c r="J17" i="1" s="1"/>
  <c r="K17" i="1" s="1"/>
  <c r="L17" i="1" s="1"/>
  <c r="J28" i="1"/>
  <c r="I50" i="1"/>
  <c r="I18" i="1"/>
  <c r="J18" i="1" s="1"/>
  <c r="K18" i="1" s="1"/>
  <c r="L18" i="1" s="1"/>
  <c r="J21" i="1"/>
  <c r="J23" i="1"/>
  <c r="I13" i="1"/>
  <c r="I11" i="1"/>
  <c r="J11" i="1" s="1"/>
  <c r="K11" i="1" s="1"/>
  <c r="L11" i="1" s="1"/>
  <c r="F16" i="1"/>
  <c r="H45" i="1"/>
  <c r="L84" i="21" l="1"/>
  <c r="L85" i="21" s="1"/>
  <c r="L86" i="21" s="1"/>
  <c r="K86" i="21"/>
  <c r="L31" i="22"/>
  <c r="L30" i="22"/>
  <c r="N9" i="22"/>
  <c r="J47" i="1"/>
  <c r="H19" i="1"/>
  <c r="L29" i="22"/>
  <c r="N11" i="22"/>
  <c r="M52" i="21"/>
  <c r="M15" i="1"/>
  <c r="K28" i="1"/>
  <c r="J50" i="1"/>
  <c r="M17" i="1"/>
  <c r="K21" i="1"/>
  <c r="K47" i="1" s="1"/>
  <c r="K23" i="1"/>
  <c r="M11" i="1"/>
  <c r="H42" i="1"/>
  <c r="I14" i="1"/>
  <c r="J14" i="1" s="1"/>
  <c r="K14" i="1" s="1"/>
  <c r="L14" i="1" s="1"/>
  <c r="J13" i="1"/>
  <c r="K13" i="1" s="1"/>
  <c r="L13" i="1" s="1"/>
  <c r="M18" i="1"/>
  <c r="H40" i="1"/>
  <c r="I12" i="1"/>
  <c r="J12" i="1" s="1"/>
  <c r="K12" i="1" s="1"/>
  <c r="L12" i="1" s="1"/>
  <c r="H36" i="1"/>
  <c r="H17" i="18"/>
  <c r="H18" i="18" s="1"/>
  <c r="H19" i="18" s="1"/>
  <c r="I45" i="1"/>
  <c r="O64" i="15"/>
  <c r="N64" i="15"/>
  <c r="M64" i="15"/>
  <c r="L64" i="15"/>
  <c r="K64" i="15"/>
  <c r="J64" i="15"/>
  <c r="I64" i="15"/>
  <c r="H64" i="15"/>
  <c r="G64" i="15"/>
  <c r="T63" i="15"/>
  <c r="S63" i="15"/>
  <c r="Q63" i="15"/>
  <c r="Q66" i="15" s="1"/>
  <c r="T62" i="15"/>
  <c r="S62" i="15"/>
  <c r="Q62" i="15"/>
  <c r="T61" i="15"/>
  <c r="S61" i="15"/>
  <c r="Q61" i="15"/>
  <c r="T60" i="15"/>
  <c r="S60" i="15"/>
  <c r="Q60" i="15"/>
  <c r="T59" i="15"/>
  <c r="S59" i="15"/>
  <c r="Q59" i="15"/>
  <c r="T58" i="15"/>
  <c r="S58" i="15"/>
  <c r="Q58" i="15"/>
  <c r="Q57" i="15"/>
  <c r="Q56" i="15"/>
  <c r="Q55" i="15"/>
  <c r="Q54" i="15"/>
  <c r="Q53" i="15"/>
  <c r="Q52" i="15"/>
  <c r="T51" i="15"/>
  <c r="S51" i="15"/>
  <c r="Q51" i="15"/>
  <c r="T50" i="15"/>
  <c r="S50" i="15"/>
  <c r="Q50" i="15"/>
  <c r="T49" i="15"/>
  <c r="S49" i="15"/>
  <c r="Q49" i="15"/>
  <c r="J23" i="15"/>
  <c r="O21" i="15"/>
  <c r="D18" i="15"/>
  <c r="L32" i="22" l="1"/>
  <c r="N29" i="22"/>
  <c r="M83" i="21"/>
  <c r="M30" i="22"/>
  <c r="N30" i="22" s="1"/>
  <c r="L28" i="1"/>
  <c r="L50" i="1" s="1"/>
  <c r="K50" i="1"/>
  <c r="M13" i="1"/>
  <c r="L23" i="1"/>
  <c r="M23" i="1" s="1"/>
  <c r="M14" i="1"/>
  <c r="L21" i="1"/>
  <c r="L47" i="1" s="1"/>
  <c r="H44" i="1"/>
  <c r="I16" i="1"/>
  <c r="M12" i="1"/>
  <c r="H37" i="1"/>
  <c r="I9" i="1"/>
  <c r="J9" i="1" s="1"/>
  <c r="K9" i="1" s="1"/>
  <c r="L9" i="1" s="1"/>
  <c r="H38" i="1"/>
  <c r="I10" i="1"/>
  <c r="J10" i="1" s="1"/>
  <c r="K10" i="1" s="1"/>
  <c r="L10" i="1" s="1"/>
  <c r="I43" i="1"/>
  <c r="I40" i="1"/>
  <c r="I39" i="1"/>
  <c r="J45" i="1"/>
  <c r="Q64" i="15"/>
  <c r="D19" i="15"/>
  <c r="M21" i="1" l="1"/>
  <c r="M28" i="1"/>
  <c r="M31" i="22"/>
  <c r="M32" i="22" s="1"/>
  <c r="M84" i="21"/>
  <c r="J16" i="1"/>
  <c r="I44" i="1"/>
  <c r="I37" i="1"/>
  <c r="I38" i="1"/>
  <c r="M10" i="1"/>
  <c r="M9" i="1"/>
  <c r="I46" i="1"/>
  <c r="J40" i="1"/>
  <c r="J43" i="1"/>
  <c r="I42" i="1"/>
  <c r="I41" i="1"/>
  <c r="K45" i="1"/>
  <c r="D21" i="15"/>
  <c r="D22" i="15"/>
  <c r="D20" i="15"/>
  <c r="N32" i="22" l="1"/>
  <c r="N31" i="22"/>
  <c r="M85" i="21"/>
  <c r="M86" i="21" s="1"/>
  <c r="K16" i="1"/>
  <c r="J44" i="1"/>
  <c r="J46" i="1"/>
  <c r="J37" i="1"/>
  <c r="J39" i="1"/>
  <c r="K37" i="1"/>
  <c r="L43" i="1"/>
  <c r="K43" i="1"/>
  <c r="J42" i="1"/>
  <c r="J41" i="1"/>
  <c r="K39" i="1"/>
  <c r="J38" i="1"/>
  <c r="L45" i="1"/>
  <c r="H43" i="15"/>
  <c r="O43" i="15"/>
  <c r="G43" i="15"/>
  <c r="K43" i="15"/>
  <c r="N43" i="15"/>
  <c r="J43" i="15"/>
  <c r="M43" i="15"/>
  <c r="L43" i="15"/>
  <c r="I43" i="15"/>
  <c r="C14" i="22"/>
  <c r="F9" i="14"/>
  <c r="F14" i="22" s="1"/>
  <c r="E9" i="14"/>
  <c r="E14" i="22" s="1"/>
  <c r="D9" i="14"/>
  <c r="D14" i="22" s="1"/>
  <c r="C9" i="14"/>
  <c r="B9" i="14"/>
  <c r="B14" i="22" s="1"/>
  <c r="G14" i="22" l="1"/>
  <c r="M45" i="1"/>
  <c r="L16" i="1"/>
  <c r="L44" i="1" s="1"/>
  <c r="K44" i="1"/>
  <c r="K40" i="1"/>
  <c r="K46" i="1"/>
  <c r="L37" i="1"/>
  <c r="L42" i="1"/>
  <c r="K42" i="1"/>
  <c r="L41" i="1"/>
  <c r="K41" i="1"/>
  <c r="L40" i="1"/>
  <c r="L39" i="1"/>
  <c r="L38" i="1"/>
  <c r="K38" i="1"/>
  <c r="M43" i="1"/>
  <c r="L44" i="15"/>
  <c r="O26" i="15"/>
  <c r="L67" i="15"/>
  <c r="L66" i="15" s="1"/>
  <c r="M44" i="15"/>
  <c r="M67" i="15"/>
  <c r="M66" i="15" s="1"/>
  <c r="J67" i="15"/>
  <c r="J66" i="15" s="1"/>
  <c r="J44" i="15"/>
  <c r="N44" i="15"/>
  <c r="N67" i="15"/>
  <c r="N66" i="15" s="1"/>
  <c r="K44" i="15"/>
  <c r="K67" i="15"/>
  <c r="K66" i="15" s="1"/>
  <c r="Q43" i="15"/>
  <c r="Q67" i="15" s="1"/>
  <c r="G67" i="15"/>
  <c r="G66" i="15" s="1"/>
  <c r="J26" i="15"/>
  <c r="G44" i="15"/>
  <c r="O67" i="15"/>
  <c r="O66" i="15" s="1"/>
  <c r="O44" i="15"/>
  <c r="I44" i="15"/>
  <c r="I67" i="15"/>
  <c r="I66" i="15" s="1"/>
  <c r="H67" i="15"/>
  <c r="H66" i="15" s="1"/>
  <c r="H44" i="15"/>
  <c r="M56" i="1"/>
  <c r="M3" i="10"/>
  <c r="M39" i="1" l="1"/>
  <c r="M44" i="1"/>
  <c r="M37" i="1"/>
  <c r="M16" i="1"/>
  <c r="M38" i="1"/>
  <c r="M40" i="1"/>
  <c r="M41" i="1"/>
  <c r="L46" i="1"/>
  <c r="M42" i="1"/>
  <c r="D26" i="15"/>
  <c r="J28" i="15"/>
  <c r="J27" i="15"/>
  <c r="O27" i="15"/>
  <c r="O28" i="15"/>
  <c r="B7" i="8"/>
  <c r="C7" i="8" s="1"/>
  <c r="D7" i="8" s="1"/>
  <c r="E7" i="8" s="1"/>
  <c r="F7" i="8" s="1"/>
  <c r="C6" i="8"/>
  <c r="D6" i="8" s="1"/>
  <c r="E6" i="8" s="1"/>
  <c r="F6" i="8" s="1"/>
  <c r="C5" i="8"/>
  <c r="D5" i="8" s="1"/>
  <c r="E5" i="8" s="1"/>
  <c r="F5" i="8" s="1"/>
  <c r="D4" i="8"/>
  <c r="E4" i="8" s="1"/>
  <c r="F4" i="8" s="1"/>
  <c r="C4" i="8"/>
  <c r="D27" i="15" l="1"/>
  <c r="F27" i="15" s="1"/>
  <c r="F26" i="15"/>
  <c r="D28" i="15"/>
  <c r="F28" i="15" s="1"/>
  <c r="M73" i="1" l="1"/>
  <c r="Y91" i="1"/>
  <c r="X91" i="1"/>
  <c r="Y90" i="1"/>
  <c r="X90" i="1"/>
  <c r="Y89" i="1"/>
  <c r="X89" i="1"/>
  <c r="Y88" i="1"/>
  <c r="X88" i="1"/>
  <c r="Y87" i="1"/>
  <c r="X87" i="1"/>
  <c r="Z87" i="1" l="1"/>
  <c r="AA87" i="1" s="1"/>
  <c r="Z89" i="1"/>
  <c r="AA89" i="1" s="1"/>
  <c r="Z91" i="1"/>
  <c r="AA91" i="1" s="1"/>
  <c r="Z88" i="1"/>
  <c r="AA88" i="1" s="1"/>
  <c r="Z90" i="1"/>
  <c r="AA90" i="1" s="1"/>
  <c r="M74" i="1" l="1"/>
  <c r="M70" i="1"/>
  <c r="M69" i="1"/>
  <c r="M68" i="1"/>
  <c r="M67" i="1"/>
  <c r="M66" i="1"/>
  <c r="M65" i="1"/>
  <c r="M64" i="1"/>
  <c r="M63" i="1"/>
  <c r="M62" i="1"/>
  <c r="M61" i="1"/>
  <c r="M80" i="1"/>
  <c r="M79" i="1"/>
  <c r="M78" i="1"/>
  <c r="M77" i="1"/>
  <c r="M76" i="1"/>
  <c r="M60" i="1"/>
  <c r="M75" i="1"/>
  <c r="M59" i="1"/>
  <c r="M58" i="1"/>
  <c r="M54" i="1"/>
  <c r="V83" i="1" s="1"/>
  <c r="M4" i="10"/>
  <c r="M5" i="10"/>
  <c r="M6" i="10"/>
  <c r="M7" i="10"/>
  <c r="M8" i="10"/>
  <c r="M9" i="10"/>
  <c r="M10" i="10"/>
  <c r="M11" i="10"/>
  <c r="M12" i="10"/>
  <c r="M13" i="10"/>
  <c r="M14" i="10"/>
  <c r="M15" i="10"/>
  <c r="M16" i="10"/>
  <c r="M17" i="10"/>
  <c r="M18" i="10"/>
  <c r="M19" i="10"/>
  <c r="M20" i="10"/>
  <c r="M21" i="10"/>
  <c r="M22" i="10"/>
  <c r="M23" i="10"/>
  <c r="M24" i="10"/>
  <c r="M25" i="10"/>
  <c r="M26" i="10"/>
  <c r="M27" i="10"/>
  <c r="M28" i="10"/>
  <c r="M29" i="10"/>
  <c r="M30" i="10"/>
  <c r="M31" i="10"/>
  <c r="M32" i="10"/>
  <c r="M33" i="10"/>
  <c r="M34" i="10"/>
  <c r="M35" i="10"/>
  <c r="M36" i="10"/>
  <c r="M37" i="10"/>
  <c r="M38" i="10"/>
  <c r="L55" i="1"/>
  <c r="K55" i="1"/>
  <c r="J55" i="1"/>
  <c r="I41" i="10"/>
  <c r="I55" i="1" s="1"/>
  <c r="H41" i="10"/>
  <c r="H55" i="1" s="1"/>
  <c r="H39" i="9"/>
  <c r="H38" i="9"/>
  <c r="H37" i="9"/>
  <c r="H36" i="9"/>
  <c r="H35" i="9"/>
  <c r="H34" i="9"/>
  <c r="H33" i="9"/>
  <c r="H32" i="9"/>
  <c r="H31" i="9"/>
  <c r="H30" i="9"/>
  <c r="H29" i="9"/>
  <c r="H28" i="9"/>
  <c r="H27" i="9"/>
  <c r="H26" i="9"/>
  <c r="H25" i="9"/>
  <c r="H24" i="9"/>
  <c r="H23" i="9"/>
  <c r="H22" i="9"/>
  <c r="H21" i="9"/>
  <c r="H20" i="9"/>
  <c r="H19" i="9"/>
  <c r="H18" i="9"/>
  <c r="H17" i="9"/>
  <c r="H16" i="9"/>
  <c r="H15" i="9"/>
  <c r="H14" i="9"/>
  <c r="H13" i="9"/>
  <c r="G42" i="9"/>
  <c r="L57" i="1" s="1"/>
  <c r="F15" i="22" s="1"/>
  <c r="F42" i="9"/>
  <c r="K57" i="1" s="1"/>
  <c r="E15" i="22" s="1"/>
  <c r="E42" i="9"/>
  <c r="J57" i="1" s="1"/>
  <c r="D15" i="22" s="1"/>
  <c r="D42" i="9"/>
  <c r="C42" i="9"/>
  <c r="H57" i="1" s="1"/>
  <c r="B15" i="22" s="1"/>
  <c r="H12" i="9"/>
  <c r="H11" i="9"/>
  <c r="H10" i="9"/>
  <c r="H9" i="9"/>
  <c r="H8" i="9"/>
  <c r="H7" i="9"/>
  <c r="H6" i="9"/>
  <c r="H5" i="9"/>
  <c r="H4" i="9"/>
  <c r="K23" i="6"/>
  <c r="K23" i="7"/>
  <c r="K13" i="6"/>
  <c r="K39" i="6"/>
  <c r="K30" i="6"/>
  <c r="K32" i="6"/>
  <c r="K20" i="6"/>
  <c r="K21" i="6"/>
  <c r="K26" i="6"/>
  <c r="K12" i="6"/>
  <c r="K22" i="6" s="1"/>
  <c r="K24" i="6" s="1"/>
  <c r="K35" i="6" s="1"/>
  <c r="K38" i="6" s="1"/>
  <c r="K40" i="6" s="1"/>
  <c r="K17" i="6"/>
  <c r="K18" i="6"/>
  <c r="K19" i="6"/>
  <c r="K27" i="6"/>
  <c r="K29" i="6"/>
  <c r="K31" i="6"/>
  <c r="K34" i="6"/>
  <c r="K16" i="6"/>
  <c r="K37" i="6"/>
  <c r="K13" i="7"/>
  <c r="K39" i="7"/>
  <c r="K30" i="7"/>
  <c r="K32" i="7"/>
  <c r="K20" i="7"/>
  <c r="K21" i="7"/>
  <c r="K26" i="7"/>
  <c r="K12" i="7"/>
  <c r="K22" i="7" s="1"/>
  <c r="K24" i="7" s="1"/>
  <c r="K35" i="7" s="1"/>
  <c r="K38" i="7" s="1"/>
  <c r="K40" i="7" s="1"/>
  <c r="K17" i="7"/>
  <c r="K18" i="7"/>
  <c r="K19" i="7"/>
  <c r="K27" i="7"/>
  <c r="K29" i="7"/>
  <c r="K31" i="7"/>
  <c r="K34" i="7"/>
  <c r="K16" i="7"/>
  <c r="K37" i="7"/>
  <c r="V90" i="1"/>
  <c r="I57" i="1" l="1"/>
  <c r="C15" i="22" s="1"/>
  <c r="G15" i="22" s="1"/>
  <c r="F13" i="22"/>
  <c r="E13" i="22"/>
  <c r="D13" i="22"/>
  <c r="C13" i="22"/>
  <c r="B13" i="22"/>
  <c r="H48" i="1"/>
  <c r="I27" i="1"/>
  <c r="H49" i="1"/>
  <c r="I25" i="1"/>
  <c r="H35" i="1"/>
  <c r="I7" i="1"/>
  <c r="I19" i="1" s="1"/>
  <c r="B5" i="22"/>
  <c r="B7" i="22"/>
  <c r="H42" i="9"/>
  <c r="M41" i="10"/>
  <c r="I36" i="1"/>
  <c r="M55" i="1"/>
  <c r="H51" i="1" l="1"/>
  <c r="H52" i="1" s="1"/>
  <c r="H81" i="1" s="1"/>
  <c r="H84" i="1" s="1"/>
  <c r="H85" i="1" s="1"/>
  <c r="M57" i="1"/>
  <c r="G13" i="22"/>
  <c r="I48" i="1"/>
  <c r="I49" i="1"/>
  <c r="J27" i="1"/>
  <c r="K27" i="1" s="1"/>
  <c r="J25" i="1"/>
  <c r="J48" i="1" s="1"/>
  <c r="J7" i="1"/>
  <c r="J36" i="1"/>
  <c r="I32" i="1"/>
  <c r="C5" i="22"/>
  <c r="B9" i="22"/>
  <c r="J26" i="1"/>
  <c r="I35" i="1"/>
  <c r="C7" i="22" l="1"/>
  <c r="B11" i="22"/>
  <c r="B30" i="22"/>
  <c r="K25" i="1"/>
  <c r="L25" i="1" s="1"/>
  <c r="K26" i="1"/>
  <c r="K49" i="1" s="1"/>
  <c r="J49" i="1"/>
  <c r="J19" i="1"/>
  <c r="D5" i="22" s="1"/>
  <c r="L36" i="1"/>
  <c r="K7" i="1"/>
  <c r="K36" i="1"/>
  <c r="J32" i="1"/>
  <c r="D7" i="22" s="1"/>
  <c r="L27" i="1"/>
  <c r="M27" i="1" s="1"/>
  <c r="M46" i="1"/>
  <c r="K24" i="1"/>
  <c r="I51" i="1"/>
  <c r="J35" i="1"/>
  <c r="M25" i="1" l="1"/>
  <c r="K48" i="1"/>
  <c r="I52" i="1"/>
  <c r="C9" i="22"/>
  <c r="B28" i="22"/>
  <c r="M36" i="1"/>
  <c r="L26" i="1"/>
  <c r="L49" i="1" s="1"/>
  <c r="M49" i="1" s="1"/>
  <c r="K32" i="1"/>
  <c r="E7" i="22" s="1"/>
  <c r="M8" i="1"/>
  <c r="L7" i="1"/>
  <c r="K19" i="1"/>
  <c r="E5" i="22" s="1"/>
  <c r="J51" i="1"/>
  <c r="D9" i="22" s="1"/>
  <c r="D11" i="22" s="1"/>
  <c r="D28" i="22" s="1"/>
  <c r="L24" i="1"/>
  <c r="L48" i="1" s="1"/>
  <c r="M47" i="1"/>
  <c r="K35" i="1"/>
  <c r="I81" i="1" l="1"/>
  <c r="I84" i="1" s="1"/>
  <c r="I85" i="1" s="1"/>
  <c r="M26" i="1"/>
  <c r="M24" i="1"/>
  <c r="C11" i="22"/>
  <c r="J52" i="1"/>
  <c r="L32" i="1"/>
  <c r="M32" i="1" s="1"/>
  <c r="M48" i="1"/>
  <c r="L19" i="1"/>
  <c r="F5" i="22" s="1"/>
  <c r="G5" i="22" s="1"/>
  <c r="M7" i="1"/>
  <c r="M50" i="1"/>
  <c r="K51" i="1"/>
  <c r="L35" i="1"/>
  <c r="J81" i="1" l="1"/>
  <c r="J84" i="1" s="1"/>
  <c r="D30" i="22" s="1"/>
  <c r="C30" i="22"/>
  <c r="F7" i="22"/>
  <c r="G7" i="22" s="1"/>
  <c r="C28" i="22"/>
  <c r="K52" i="1"/>
  <c r="E9" i="22"/>
  <c r="M19" i="1"/>
  <c r="L51" i="1"/>
  <c r="F9" i="22" s="1"/>
  <c r="F11" i="22" s="1"/>
  <c r="F28" i="22" s="1"/>
  <c r="M35" i="1"/>
  <c r="K81" i="1" l="1"/>
  <c r="E11" i="22"/>
  <c r="G9" i="22"/>
  <c r="L52" i="1"/>
  <c r="L81" i="1" s="1"/>
  <c r="L84" i="1" s="1"/>
  <c r="M51" i="1"/>
  <c r="K84" i="1" l="1"/>
  <c r="M81" i="1"/>
  <c r="M52" i="1"/>
  <c r="E28" i="22"/>
  <c r="G28" i="22" s="1"/>
  <c r="G11" i="22"/>
  <c r="F30" i="22"/>
  <c r="K83" i="1"/>
  <c r="E29" i="22" s="1"/>
  <c r="J83" i="1"/>
  <c r="D29" i="22" s="1"/>
  <c r="I83" i="1"/>
  <c r="L83" i="1"/>
  <c r="F29" i="22" s="1"/>
  <c r="K85" i="1" l="1"/>
  <c r="E31" i="22" s="1"/>
  <c r="E32" i="22" s="1"/>
  <c r="E30" i="22"/>
  <c r="G30" i="22" s="1"/>
  <c r="M84" i="1"/>
  <c r="C29" i="22"/>
  <c r="I86" i="1"/>
  <c r="L85" i="1"/>
  <c r="J85" i="1"/>
  <c r="V84" i="1"/>
  <c r="H83" i="1"/>
  <c r="B31" i="22"/>
  <c r="K86" i="1" l="1"/>
  <c r="B29" i="22"/>
  <c r="B32" i="22" s="1"/>
  <c r="H86" i="1"/>
  <c r="C31" i="22"/>
  <c r="C32" i="22" s="1"/>
  <c r="J86" i="1"/>
  <c r="D31" i="22"/>
  <c r="D32" i="22" s="1"/>
  <c r="L86" i="1"/>
  <c r="F31" i="22"/>
  <c r="F32" i="22" s="1"/>
  <c r="M83" i="1"/>
  <c r="G29" i="22" s="1"/>
  <c r="M85" i="1"/>
  <c r="G31" i="22" l="1"/>
  <c r="G32" i="22" s="1"/>
  <c r="A2" i="22" s="1"/>
  <c r="V82" i="1"/>
  <c r="V85" i="1" s="1"/>
  <c r="V87" i="1" s="1"/>
  <c r="M86" i="1"/>
  <c r="V89" i="1"/>
  <c r="V91" i="1" s="1"/>
</calcChain>
</file>

<file path=xl/sharedStrings.xml><?xml version="1.0" encoding="utf-8"?>
<sst xmlns="http://schemas.openxmlformats.org/spreadsheetml/2006/main" count="874" uniqueCount="346">
  <si>
    <t>Publication Costs/Page Charges</t>
  </si>
  <si>
    <t>H.</t>
  </si>
  <si>
    <t>Computer (ADPE) Costs</t>
  </si>
  <si>
    <t>I.</t>
  </si>
  <si>
    <r>
      <t>All Other Direct costs (</t>
    </r>
    <r>
      <rPr>
        <sz val="9"/>
        <rFont val="Arial"/>
        <family val="2"/>
      </rPr>
      <t>Attach supporting data.   List items and dollar amounts.   Details of</t>
    </r>
  </si>
  <si>
    <t>subcontracts, including work statements and budget, should be explained in full in proposal.)</t>
  </si>
  <si>
    <t>J.</t>
  </si>
  <si>
    <t>Total Direct Costs (C through I)</t>
  </si>
  <si>
    <t>............................................................................</t>
  </si>
  <si>
    <t>K.</t>
  </si>
  <si>
    <r>
      <t>Indirect Costs If Applicable (</t>
    </r>
    <r>
      <rPr>
        <sz val="9"/>
        <rFont val="Arial"/>
        <family val="2"/>
      </rPr>
      <t>Specify rate(s) and base(s) for on/off campus activity.</t>
    </r>
  </si>
  <si>
    <t>Where both are involved, identify itemized costs included in on/off campus bases.)</t>
  </si>
  <si>
    <t>L.</t>
  </si>
  <si>
    <t>Total Direct and Indirect Costs (J plus K)...............................................................</t>
  </si>
  <si>
    <t>M.</t>
  </si>
  <si>
    <t>Other..................................................................................................................</t>
  </si>
  <si>
    <t>N.</t>
  </si>
  <si>
    <t>Total Amount of This Request...............................................................................</t>
  </si>
  <si>
    <t>O.</t>
  </si>
  <si>
    <t>Cost Sharing (if Required Provide Details)</t>
  </si>
  <si>
    <t>NOTE:   Signatures required only for Revised Budget</t>
  </si>
  <si>
    <t xml:space="preserve">This is Revision No.  </t>
  </si>
  <si>
    <t>NAME AND TITLE (Type or print)</t>
  </si>
  <si>
    <t>SIGNATURE</t>
  </si>
  <si>
    <t>DATE</t>
  </si>
  <si>
    <t>Principal Investigator/Project Director</t>
  </si>
  <si>
    <t>Authorized Organizational Representative</t>
  </si>
  <si>
    <t>Form CSRS-55 (6/95)</t>
  </si>
  <si>
    <t>YEAR 5 TOTAL</t>
  </si>
  <si>
    <t>YEAR 6 TOTAL</t>
  </si>
  <si>
    <t>YEAR  1</t>
  </si>
  <si>
    <t>YEAR  2</t>
  </si>
  <si>
    <t>TOTAL</t>
  </si>
  <si>
    <t>Salaries</t>
  </si>
  <si>
    <t>Rate</t>
  </si>
  <si>
    <t>Benefits</t>
  </si>
  <si>
    <t>Total Benefits</t>
  </si>
  <si>
    <t>Direct Costs</t>
  </si>
  <si>
    <t>Travel</t>
  </si>
  <si>
    <t>Total Direct Costs</t>
  </si>
  <si>
    <t>UNITED STATES DEPARTMENT OF AGRICULTURE</t>
  </si>
  <si>
    <t>OMB Approved 0524-0022</t>
  </si>
  <si>
    <t>COOPERATIVE STATE RESEARCH SERVICE</t>
  </si>
  <si>
    <t>Expires 5/31/98</t>
  </si>
  <si>
    <t>BUDGET</t>
  </si>
  <si>
    <t>ORGANIZATION AND ADDRESS</t>
  </si>
  <si>
    <t>USDA AWARD NO.</t>
  </si>
  <si>
    <t>Duration Proposed</t>
  </si>
  <si>
    <t>Duration Awarded</t>
  </si>
  <si>
    <t>Months:</t>
  </si>
  <si>
    <t>PRINCIPAL INVESTIGATOR(S)/PROJECT DIRECTOR(S)</t>
  </si>
  <si>
    <t>FUNDS</t>
  </si>
  <si>
    <t>REQUESTED BY</t>
  </si>
  <si>
    <t>APPROVED BY CSRS</t>
  </si>
  <si>
    <t>PROPOSER</t>
  </si>
  <si>
    <t>(If Different)</t>
  </si>
  <si>
    <t>A.</t>
  </si>
  <si>
    <t>Salaries and Wages</t>
  </si>
  <si>
    <t>CSRS FUNDED WORK MONTHS</t>
  </si>
  <si>
    <t>1.</t>
  </si>
  <si>
    <t>No. of Senior Personnel</t>
  </si>
  <si>
    <t>Calendar</t>
  </si>
  <si>
    <t>Academic</t>
  </si>
  <si>
    <t>Summer</t>
  </si>
  <si>
    <t>$</t>
  </si>
  <si>
    <t>a.</t>
  </si>
  <si>
    <t>(Co)-PI(s)/PD(s)......................................................</t>
  </si>
  <si>
    <t>...............</t>
  </si>
  <si>
    <t>b.</t>
  </si>
  <si>
    <t>Senior Associated......................................</t>
  </si>
  <si>
    <t>2.</t>
  </si>
  <si>
    <t>No. of Other Personnel (Non-Faculty)</t>
  </si>
  <si>
    <t>Research Associates-Postdoctorate...........</t>
  </si>
  <si>
    <t>Other Professionals..................................</t>
  </si>
  <si>
    <t>c.</t>
  </si>
  <si>
    <t>Graduate Students.......................................................................................................</t>
  </si>
  <si>
    <t>d.</t>
  </si>
  <si>
    <t>Prebaccalaureate Students.......................................................................................</t>
  </si>
  <si>
    <t>e.</t>
  </si>
  <si>
    <t>Secretarial-Clerical................................................................................................</t>
  </si>
  <si>
    <t>f.</t>
  </si>
  <si>
    <t>Technical, Shop and Other...........................................................................</t>
  </si>
  <si>
    <r>
      <t>Total salaries and Wages</t>
    </r>
    <r>
      <rPr>
        <sz val="10"/>
        <rFont val="Arial"/>
        <family val="2"/>
      </rPr>
      <t>.................................................................</t>
    </r>
  </si>
  <si>
    <t>..........</t>
  </si>
  <si>
    <t>B.</t>
  </si>
  <si>
    <t>Fringe Benefits (If charged as Direct Costs)</t>
  </si>
  <si>
    <t>C.</t>
  </si>
  <si>
    <r>
      <t>Total Salaries, Wages, and Fringe Benefits (A plus B)</t>
    </r>
    <r>
      <rPr>
        <sz val="10"/>
        <rFont val="Arial"/>
        <family val="2"/>
      </rPr>
      <t>......................................</t>
    </r>
  </si>
  <si>
    <t>D.</t>
  </si>
  <si>
    <t>Nonexpendable Equipment (Attach supporting data.  List items and dollar amounts</t>
  </si>
  <si>
    <t>for each item.)</t>
  </si>
  <si>
    <t>E.</t>
  </si>
  <si>
    <t>Materials and Supplies</t>
  </si>
  <si>
    <t>F.</t>
  </si>
  <si>
    <t>Domestic (Including Canada)................................................................................</t>
  </si>
  <si>
    <t>Foreign (List destination and amount for each trip.)</t>
  </si>
  <si>
    <t>G.</t>
  </si>
  <si>
    <t xml:space="preserve">Equipment </t>
  </si>
  <si>
    <t>Cal</t>
  </si>
  <si>
    <t>Aca</t>
  </si>
  <si>
    <t>Sum</t>
  </si>
  <si>
    <t>Release time charged</t>
  </si>
  <si>
    <t>YEAR 3</t>
  </si>
  <si>
    <t xml:space="preserve"> </t>
  </si>
  <si>
    <t>YEAR 4</t>
  </si>
  <si>
    <t xml:space="preserve">Student Tuitions and Fees </t>
  </si>
  <si>
    <t xml:space="preserve">Full year </t>
  </si>
  <si>
    <t xml:space="preserve">Total Direct Costs </t>
  </si>
  <si>
    <t xml:space="preserve">Total Costs </t>
  </si>
  <si>
    <t>Subcontract Total</t>
  </si>
  <si>
    <t>Yr 1</t>
  </si>
  <si>
    <t>Yr 2</t>
  </si>
  <si>
    <t>Yr 3</t>
  </si>
  <si>
    <t>Yr 4</t>
  </si>
  <si>
    <t>Tuition/Fees RATES</t>
  </si>
  <si>
    <t># of Months per year</t>
  </si>
  <si>
    <t>YEAR 5</t>
  </si>
  <si>
    <t>Rate Required</t>
  </si>
  <si>
    <t>MTDC Indirect Calculations</t>
  </si>
  <si>
    <t xml:space="preserve">Total Direct Cost </t>
  </si>
  <si>
    <t xml:space="preserve">less equipment </t>
  </si>
  <si>
    <t>less total subaward amount</t>
  </si>
  <si>
    <t xml:space="preserve">add first 25K from sub </t>
  </si>
  <si>
    <t xml:space="preserve">add Modified total direct costs </t>
  </si>
  <si>
    <t>Use the Calculation  that gives you the lower amount of F/A</t>
  </si>
  <si>
    <t>Facility Rental/User Fees</t>
  </si>
  <si>
    <t>Autumn (Aug-Dec)</t>
  </si>
  <si>
    <t>Spring (Jan-April)</t>
  </si>
  <si>
    <t>Summer (May-July)</t>
  </si>
  <si>
    <t xml:space="preserve">Yr 5 </t>
  </si>
  <si>
    <t xml:space="preserve">Total </t>
  </si>
  <si>
    <t>TOTAL SALARY &amp; BENEFITS</t>
  </si>
  <si>
    <t xml:space="preserve">Modified Total  Indirect Cost Base </t>
  </si>
  <si>
    <t>MTDC rate</t>
  </si>
  <si>
    <t>Alterations and Renovations</t>
  </si>
  <si>
    <t>Total Key Personnel Salaries</t>
  </si>
  <si>
    <t>Total Other Personnel Salaries</t>
  </si>
  <si>
    <t>Key Personnel</t>
  </si>
  <si>
    <t>Other Personnel</t>
  </si>
  <si>
    <t>Title:</t>
  </si>
  <si>
    <t>End Date:</t>
  </si>
  <si>
    <t>Description (please be specific as this helps us complete the Justification)</t>
  </si>
  <si>
    <t>Traveler's Name</t>
  </si>
  <si>
    <t>Location:</t>
  </si>
  <si>
    <t>Research</t>
  </si>
  <si>
    <t>PI Meeting in DC</t>
  </si>
  <si>
    <t xml:space="preserve">PI Meeting for Project </t>
  </si>
  <si>
    <t>Scientific Meeting to present data and results</t>
  </si>
  <si>
    <t>Reason for Travel</t>
  </si>
  <si>
    <t>PI Name</t>
  </si>
  <si>
    <t>Publication Costs</t>
  </si>
  <si>
    <t>Consultant Services</t>
  </si>
  <si>
    <t>Participant Support Costs</t>
  </si>
  <si>
    <t>Tuition/Fees/Health Insurance</t>
  </si>
  <si>
    <t>Stipends</t>
  </si>
  <si>
    <t>Subsistence</t>
  </si>
  <si>
    <t>Other</t>
  </si>
  <si>
    <t>Number of Trainees</t>
  </si>
  <si>
    <t>TOTALS</t>
  </si>
  <si>
    <t>Year 1</t>
  </si>
  <si>
    <t>Year 3</t>
  </si>
  <si>
    <t>Year 2</t>
  </si>
  <si>
    <t xml:space="preserve">Year 4 </t>
  </si>
  <si>
    <t>Year 5</t>
  </si>
  <si>
    <t>FBR-Fringe Benefit Rates</t>
  </si>
  <si>
    <t>See Tuition Fee Table Tab</t>
  </si>
  <si>
    <t>Graduate Students</t>
  </si>
  <si>
    <t>Computer Services</t>
  </si>
  <si>
    <r>
      <rPr>
        <sz val="14"/>
        <color theme="1" tint="0.499984740745262"/>
        <rFont val="Calibri"/>
        <family val="2"/>
        <scheme val="minor"/>
      </rPr>
      <t>CFAES</t>
    </r>
    <r>
      <rPr>
        <sz val="10"/>
        <rFont val="Arial"/>
        <family val="2"/>
      </rPr>
      <t xml:space="preserve">
</t>
    </r>
    <r>
      <rPr>
        <b/>
        <sz val="24"/>
        <color rgb="FFC00000"/>
        <rFont val="Calibri"/>
        <family val="2"/>
        <scheme val="minor"/>
      </rPr>
      <t>Off Duty Pay Calculator</t>
    </r>
  </si>
  <si>
    <t>Employee Information:</t>
  </si>
  <si>
    <t>Employee ID:</t>
  </si>
  <si>
    <t>Enter Employee ID</t>
  </si>
  <si>
    <t>Name:</t>
  </si>
  <si>
    <t>Enter Employee Name</t>
  </si>
  <si>
    <t>Department:</t>
  </si>
  <si>
    <t>Enter Department Name</t>
  </si>
  <si>
    <t>Salary Rate Calculations:</t>
  </si>
  <si>
    <t>Academic Year Eligible Days:</t>
  </si>
  <si>
    <t>Summer Only Eligible Days:</t>
  </si>
  <si>
    <t>Annual Base Salary:</t>
  </si>
  <si>
    <t>October  (2)</t>
  </si>
  <si>
    <t>Enter Days</t>
  </si>
  <si>
    <t>May (12)</t>
  </si>
  <si>
    <t>Max ODP (3/9):</t>
  </si>
  <si>
    <t>November  (1)</t>
  </si>
  <si>
    <t>June (20)</t>
  </si>
  <si>
    <t>Monthly Pay Rate:</t>
  </si>
  <si>
    <t>December  (10)</t>
  </si>
  <si>
    <t>July (22)</t>
  </si>
  <si>
    <t>Max Grant/Contract ODP:</t>
  </si>
  <si>
    <t>January  (3)</t>
  </si>
  <si>
    <t>August (10)</t>
  </si>
  <si>
    <t>Max University ODP:</t>
  </si>
  <si>
    <t>March  (5)</t>
  </si>
  <si>
    <t>Daily Rate</t>
  </si>
  <si>
    <t>Totals:</t>
  </si>
  <si>
    <t>Total ODP</t>
  </si>
  <si>
    <t>Total Academic ODP</t>
  </si>
  <si>
    <t>Total Summer ODP</t>
  </si>
  <si>
    <t>University Funded ODP</t>
  </si>
  <si>
    <t>Acad Univ ODP</t>
  </si>
  <si>
    <t>Summer Univ ODP</t>
  </si>
  <si>
    <t>OSP Funded ODP</t>
  </si>
  <si>
    <t>Acad OSP ODP</t>
  </si>
  <si>
    <t>Summer OSP ODP</t>
  </si>
  <si>
    <t>Comments:</t>
  </si>
  <si>
    <t>Off Duty Pay Entry:</t>
  </si>
  <si>
    <t>Oct</t>
  </si>
  <si>
    <t>Nov</t>
  </si>
  <si>
    <t>Dec</t>
  </si>
  <si>
    <t>Jan</t>
  </si>
  <si>
    <t>Mar</t>
  </si>
  <si>
    <t>May</t>
  </si>
  <si>
    <t>Jun</t>
  </si>
  <si>
    <t>Jul</t>
  </si>
  <si>
    <t>Aug</t>
  </si>
  <si>
    <t>Total</t>
  </si>
  <si>
    <t>ODP to Allocate</t>
  </si>
  <si>
    <t>Associated HRA #:</t>
  </si>
  <si>
    <t>Enter Chartfield and ODP Amounts by Month:</t>
  </si>
  <si>
    <t>Academic Year</t>
  </si>
  <si>
    <t>Summer Only</t>
  </si>
  <si>
    <t>Org</t>
  </si>
  <si>
    <t>Fund</t>
  </si>
  <si>
    <t>Account</t>
  </si>
  <si>
    <t>Project</t>
  </si>
  <si>
    <t>Program</t>
  </si>
  <si>
    <t>User Def</t>
  </si>
  <si>
    <t>Acad</t>
  </si>
  <si>
    <t>Total Off Duty Pay Allocations</t>
  </si>
  <si>
    <t>Amount left to Allocate</t>
  </si>
  <si>
    <t>Start Date:</t>
  </si>
  <si>
    <t xml:space="preserve">Sponsor: </t>
  </si>
  <si>
    <t xml:space="preserve">Co-PI </t>
  </si>
  <si>
    <t>Co-PI</t>
  </si>
  <si>
    <t xml:space="preserve">PI </t>
  </si>
  <si>
    <t xml:space="preserve">Other: </t>
  </si>
  <si>
    <t>Other:</t>
  </si>
  <si>
    <t xml:space="preserve">PI Summer salary   </t>
  </si>
  <si>
    <t>Post Generals GXA -- 3 credits/semester and in summer</t>
  </si>
  <si>
    <t>Post Generals Trainees and Fellows -- 3 credits/semester and  in summer</t>
  </si>
  <si>
    <t>For one semester budget 3 credits</t>
  </si>
  <si>
    <t>For two semesters budget 2 * 3 credits</t>
  </si>
  <si>
    <t>For 12 month appointment budget 2 * 3 credits</t>
  </si>
  <si>
    <t>Pre Generals GXA -- 8 credits  in fall and spring semesters and 4 credits in summer</t>
  </si>
  <si>
    <t>For one semester budget 8 credits</t>
  </si>
  <si>
    <t>For two semesters budget 2* 8  credits</t>
  </si>
  <si>
    <t>For 12 month appointment budget 2 * 8 credits +1 credit -- minimum</t>
  </si>
  <si>
    <t>For 12 month appointment budget 2 * 8 credits + 4 credits  -- conservative</t>
  </si>
  <si>
    <t>Pre Generals Trainees and Fellows  -- 12 credits  in fall and spring semesters and 6 credits in summer</t>
  </si>
  <si>
    <t>For one semester budget 12 credits (same as 8)</t>
  </si>
  <si>
    <t>For two semesters budget 2* 12  credits</t>
  </si>
  <si>
    <t>For 12 month appointment budget 2 * 12 credits + 3 credits -- minimum</t>
  </si>
  <si>
    <t>For 12 month appointment budget 2 * 12 credits + 6 credits  -- conservative</t>
  </si>
  <si>
    <t>AU/SP</t>
  </si>
  <si>
    <t>SU</t>
  </si>
  <si>
    <t>Student</t>
  </si>
  <si>
    <t>Max</t>
  </si>
  <si>
    <t>Min</t>
  </si>
  <si>
    <t>Graduate Associate, 50%</t>
  </si>
  <si>
    <t>Graduate Associate, 25%</t>
  </si>
  <si>
    <t>Graduate Fellow</t>
  </si>
  <si>
    <t>Post-Candidacy Student</t>
  </si>
  <si>
    <t>18*</t>
  </si>
  <si>
    <t>For Financial Aid and Fees†</t>
  </si>
  <si>
    <t>* Post-candidacy students typically enroll in three hours. Post-candidacy students who wish to take more than three hours should speak with their graduate program.</t>
  </si>
  <si>
    <t>Annual</t>
  </si>
  <si>
    <t xml:space="preserve">Monthly </t>
  </si>
  <si>
    <t xml:space="preserve">9  Month Stipend </t>
  </si>
  <si>
    <t xml:space="preserve">12 Month Stipend </t>
  </si>
  <si>
    <t xml:space="preserve">Co-PI   Summer Salary </t>
  </si>
  <si>
    <t>Co-PI 12/12 Salary</t>
  </si>
  <si>
    <t>Co-PI   12/12 Salary</t>
  </si>
  <si>
    <t>Co-PI  12/12 Salary</t>
  </si>
  <si>
    <t>Co-PI    12/12 Salary</t>
  </si>
  <si>
    <t>Post Doc</t>
  </si>
  <si>
    <t>Subaward Institution Name</t>
  </si>
  <si>
    <t>Subaward PI</t>
  </si>
  <si>
    <t>Subawardee 1</t>
  </si>
  <si>
    <t>Subawardee 2</t>
  </si>
  <si>
    <t>Subawardee 3</t>
  </si>
  <si>
    <t>Subawardee 4</t>
  </si>
  <si>
    <t>Subawardee 5</t>
  </si>
  <si>
    <t>Subawardee 6</t>
  </si>
  <si>
    <t>Subawardee 7</t>
  </si>
  <si>
    <t>Subawardee 8</t>
  </si>
  <si>
    <t>Subawardee 9</t>
  </si>
  <si>
    <t>Subawardee 10</t>
  </si>
  <si>
    <t>Enter Travel details on tab below. Using the tab will auto enter your travel per year.</t>
  </si>
  <si>
    <t>Subaward admin contact name and e-mail</t>
  </si>
  <si>
    <t>Total Participants</t>
  </si>
  <si>
    <t>Total Per Participant</t>
  </si>
  <si>
    <t>Airfare</t>
  </si>
  <si>
    <t>Perdiem</t>
  </si>
  <si>
    <t>Incidentals (Uber etc.)</t>
  </si>
  <si>
    <t>Mileage</t>
  </si>
  <si>
    <t>Stipend</t>
  </si>
  <si>
    <t>* a 6% yearly inflation should be used for budgeting purposes</t>
  </si>
  <si>
    <t xml:space="preserve">                                               Ohio Resident Tuition and Fees                                                                     </t>
  </si>
  <si>
    <t>Hours</t>
  </si>
  <si>
    <t xml:space="preserve"> Staff</t>
  </si>
  <si>
    <t>Staff</t>
  </si>
  <si>
    <t xml:space="preserve"> Undergraduate Students</t>
  </si>
  <si>
    <t>Undergraduate Students</t>
  </si>
  <si>
    <t xml:space="preserve">PI 9/12 Academic Salary </t>
  </si>
  <si>
    <t xml:space="preserve">Co-PI 9-12 Academic Salary </t>
  </si>
  <si>
    <t xml:space="preserve">Co-PI 9/12 Academic Salary </t>
  </si>
  <si>
    <t xml:space="preserve">Co-PI  9/12  Academic Salary </t>
  </si>
  <si>
    <t>Do not enter fringe, it will auto calculate directly from salary above</t>
  </si>
  <si>
    <t>Enter Material/Supplies on tab below.  Using the tab will auto enter your M/S per year.</t>
  </si>
  <si>
    <t xml:space="preserve">Enter subaward information on tab below. Using this tab with auto enter subaward per year. </t>
  </si>
  <si>
    <t>Other Personnel Total</t>
  </si>
  <si>
    <t xml:space="preserve">Benefits Total </t>
  </si>
  <si>
    <t>Subawards</t>
  </si>
  <si>
    <t>Total F&amp;A</t>
  </si>
  <si>
    <t xml:space="preserve">Sponsor Cost </t>
  </si>
  <si>
    <t xml:space="preserve">Cost Share Cost </t>
  </si>
  <si>
    <t>Total Salaries and Fringes</t>
  </si>
  <si>
    <t xml:space="preserve">Total Other Expenses </t>
  </si>
  <si>
    <t xml:space="preserve">Total Budget </t>
  </si>
  <si>
    <t xml:space="preserve"> Time charged</t>
  </si>
  <si>
    <t>Fringe Benefits</t>
  </si>
  <si>
    <t>Enter Equipment details on tab below.  Using the tab will auto enter your travel per year.</t>
  </si>
  <si>
    <t xml:space="preserve">List materials and supplies charged to the sponsors portion of the project. </t>
  </si>
  <si>
    <t xml:space="preserve">List materials and supplies charged as cost share portion of the project. </t>
  </si>
  <si>
    <t xml:space="preserve">Insert Subawardee charged to sposnor Informaiton </t>
  </si>
  <si>
    <t xml:space="preserve">Insert Subawardee charged as cost share Informaiton </t>
  </si>
  <si>
    <t>Insert participant charged sponsor cost</t>
  </si>
  <si>
    <t xml:space="preserve">Insert participant charged as cost share </t>
  </si>
  <si>
    <t>Insert the travel charged to the sponsor</t>
  </si>
  <si>
    <t xml:space="preserve">Insert the travel charged as cost share </t>
  </si>
  <si>
    <t xml:space="preserve">List the equipment charghed to the sponsor </t>
  </si>
  <si>
    <t xml:space="preserve">List the equipment charged as cost share </t>
  </si>
  <si>
    <t>Enter % of time or months  to calculate wage</t>
  </si>
  <si>
    <t>Enter % of time or months to calculate wage</t>
  </si>
  <si>
    <t>Release time or months  charged</t>
  </si>
  <si>
    <t>Enter Participant Cost on tab below.  Using the tab will auto enter your PSC per year.</t>
  </si>
  <si>
    <t>Subaward Total</t>
  </si>
  <si>
    <t xml:space="preserve">Subaward portion subject to F&amp;A, 1st 25K for each subaward only </t>
  </si>
  <si>
    <t xml:space="preserve">Key Personnel Total </t>
  </si>
  <si>
    <t xml:space="preserve">Student Assistant/Community Services SA/intern </t>
  </si>
  <si>
    <t>Student Assistant/Community Services SA 1</t>
  </si>
  <si>
    <t>Student Assistant/Community Services SA 2</t>
  </si>
  <si>
    <t>Student Assistant/Community Services SA 3</t>
  </si>
  <si>
    <t>Post-Doc Annual Minimum</t>
  </si>
  <si>
    <t xml:space="preserve">Undergraduate Student Hourly Minimum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</si>
</sst>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"/>
    <numFmt numFmtId="165" formatCode="#,##0;[Red]\-#,##0"/>
    <numFmt numFmtId="166" formatCode="#,##0.00;[Red]\-#,##0.00"/>
    <numFmt numFmtId="167" formatCode="0.0%"/>
    <numFmt numFmtId="168" formatCode="&quot;$&quot;#,##0"/>
    <numFmt numFmtId="169" formatCode="0.000%"/>
    <numFmt numFmtId="170" formatCode="_(&quot;$&quot;* #,##0_);_(&quot;$&quot;* \(#,##0\);_(&quot;$&quot;* &quot;-&quot;??_);_(@_)"/>
    <numFmt numFmtId="171" formatCode="&quot;$&quot;#,##0.00"/>
  </numFmts>
  <fonts count="65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b/>
      <sz val="10"/>
      <name val="MS Sans Serif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9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sz val="12"/>
      <color indexed="9"/>
      <name val="Calibri"/>
      <family val="2"/>
    </font>
    <font>
      <b/>
      <sz val="16"/>
      <color indexed="9"/>
      <name val="Calibri"/>
      <family val="2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4"/>
      <color theme="1" tint="0.499984740745262"/>
      <name val="Calibri"/>
      <family val="2"/>
      <scheme val="minor"/>
    </font>
    <font>
      <b/>
      <sz val="24"/>
      <color rgb="FFC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indexed="9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0"/>
      <color theme="1"/>
      <name val="Arial"/>
      <family val="2"/>
    </font>
  </fonts>
  <fills count="55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5" tint="-0.24994659260841701"/>
      </patternFill>
    </fill>
    <fill>
      <patternFill patternType="solid">
        <fgColor rgb="FFFFFF00"/>
        <bgColor indexed="64"/>
      </patternFill>
    </fill>
    <fill>
      <patternFill patternType="gray125"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C7CE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5FE8C"/>
        <bgColor indexed="64"/>
      </patternFill>
    </fill>
    <fill>
      <patternFill patternType="solid">
        <fgColor rgb="FFD5FE8C"/>
        <bgColor theme="5" tint="-0.24994659260841701"/>
      </patternFill>
    </fill>
    <fill>
      <patternFill patternType="solid">
        <fgColor rgb="FFD5FE8C"/>
        <bgColor theme="0"/>
      </patternFill>
    </fill>
    <fill>
      <patternFill patternType="solid">
        <fgColor rgb="FF92D050"/>
        <bgColor theme="5" tint="-0.24994659260841701"/>
      </patternFill>
    </fill>
    <fill>
      <patternFill patternType="solid">
        <fgColor theme="5"/>
      </patternFill>
    </fill>
    <fill>
      <patternFill patternType="solid">
        <fgColor rgb="FF00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59999389629810485"/>
        <bgColor theme="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mediumGray">
        <bgColor theme="5" tint="0.39991454817346722"/>
      </patternFill>
    </fill>
    <fill>
      <patternFill patternType="solid">
        <fgColor theme="3" tint="0.79998168889431442"/>
        <bgColor indexed="64"/>
      </patternFill>
    </fill>
    <fill>
      <patternFill patternType="mediumGray">
        <bgColor theme="5" tint="0.39997558519241921"/>
      </patternFill>
    </fill>
    <fill>
      <patternFill patternType="solid">
        <fgColor rgb="FFFFFF99"/>
        <bgColor indexed="64"/>
      </patternFill>
    </fill>
    <fill>
      <patternFill patternType="mediumGray">
        <bgColor rgb="FFD5FE8C"/>
      </patternFill>
    </fill>
    <fill>
      <patternFill patternType="lightGray">
        <bgColor rgb="FFD5FE8C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7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/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auto="1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double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</borders>
  <cellStyleXfs count="98">
    <xf numFmtId="0" fontId="0" fillId="0" borderId="0"/>
    <xf numFmtId="165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2" fillId="0" borderId="0"/>
    <xf numFmtId="0" fontId="9" fillId="0" borderId="0"/>
    <xf numFmtId="44" fontId="15" fillId="0" borderId="0" applyFont="0" applyFill="0" applyBorder="0" applyAlignment="0" applyProtection="0"/>
    <xf numFmtId="0" fontId="23" fillId="10" borderId="0" applyNumberFormat="0" applyBorder="0" applyAlignment="0" applyProtection="0"/>
    <xf numFmtId="0" fontId="24" fillId="11" borderId="0" applyNumberFormat="0" applyBorder="0" applyAlignment="0" applyProtection="0"/>
    <xf numFmtId="0" fontId="24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24" fillId="15" borderId="0" applyNumberFormat="0" applyBorder="0" applyAlignment="0" applyProtection="0"/>
    <xf numFmtId="0" fontId="24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24" fillId="19" borderId="0" applyNumberFormat="0" applyBorder="0" applyAlignment="0" applyProtection="0"/>
    <xf numFmtId="0" fontId="24" fillId="14" borderId="0" applyNumberFormat="0" applyBorder="0" applyAlignment="0" applyProtection="0"/>
    <xf numFmtId="0" fontId="24" fillId="17" borderId="0" applyNumberFormat="0" applyBorder="0" applyAlignment="0" applyProtection="0"/>
    <xf numFmtId="0" fontId="24" fillId="20" borderId="0" applyNumberFormat="0" applyBorder="0" applyAlignment="0" applyProtection="0"/>
    <xf numFmtId="0" fontId="25" fillId="21" borderId="0" applyNumberFormat="0" applyBorder="0" applyAlignment="0" applyProtection="0"/>
    <xf numFmtId="0" fontId="25" fillId="18" borderId="0" applyNumberFormat="0" applyBorder="0" applyAlignment="0" applyProtection="0"/>
    <xf numFmtId="0" fontId="25" fillId="19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5" fillId="26" borderId="0" applyNumberFormat="0" applyBorder="0" applyAlignment="0" applyProtection="0"/>
    <xf numFmtId="0" fontId="25" fillId="27" borderId="0" applyNumberFormat="0" applyBorder="0" applyAlignment="0" applyProtection="0"/>
    <xf numFmtId="0" fontId="25" fillId="22" borderId="0" applyNumberFormat="0" applyBorder="0" applyAlignment="0" applyProtection="0"/>
    <xf numFmtId="0" fontId="25" fillId="23" borderId="0" applyNumberFormat="0" applyBorder="0" applyAlignment="0" applyProtection="0"/>
    <xf numFmtId="0" fontId="25" fillId="28" borderId="0" applyNumberFormat="0" applyBorder="0" applyAlignment="0" applyProtection="0"/>
    <xf numFmtId="0" fontId="26" fillId="12" borderId="0" applyNumberFormat="0" applyBorder="0" applyAlignment="0" applyProtection="0"/>
    <xf numFmtId="0" fontId="27" fillId="29" borderId="21" applyNumberFormat="0" applyAlignment="0" applyProtection="0"/>
    <xf numFmtId="0" fontId="28" fillId="30" borderId="22" applyNumberFormat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30" fillId="13" borderId="0" applyNumberFormat="0" applyBorder="0" applyAlignment="0" applyProtection="0"/>
    <xf numFmtId="0" fontId="31" fillId="0" borderId="23" applyNumberFormat="0" applyFill="0" applyAlignment="0" applyProtection="0"/>
    <xf numFmtId="0" fontId="32" fillId="0" borderId="24" applyNumberFormat="0" applyFill="0" applyAlignment="0" applyProtection="0"/>
    <xf numFmtId="0" fontId="33" fillId="0" borderId="25" applyNumberFormat="0" applyFill="0" applyAlignment="0" applyProtection="0"/>
    <xf numFmtId="0" fontId="33" fillId="0" borderId="0" applyNumberFormat="0" applyFill="0" applyBorder="0" applyAlignment="0" applyProtection="0"/>
    <xf numFmtId="0" fontId="34" fillId="16" borderId="21" applyNumberFormat="0" applyAlignment="0" applyProtection="0"/>
    <xf numFmtId="0" fontId="35" fillId="0" borderId="26" applyNumberFormat="0" applyFill="0" applyAlignment="0" applyProtection="0"/>
    <xf numFmtId="0" fontId="36" fillId="31" borderId="0" applyNumberFormat="0" applyBorder="0" applyAlignment="0" applyProtection="0"/>
    <xf numFmtId="0" fontId="3" fillId="0" borderId="0"/>
    <xf numFmtId="0" fontId="3" fillId="32" borderId="27" applyNumberFormat="0" applyFont="0" applyAlignment="0" applyProtection="0"/>
    <xf numFmtId="0" fontId="37" fillId="29" borderId="28" applyNumberFormat="0" applyAlignment="0" applyProtection="0"/>
    <xf numFmtId="0" fontId="38" fillId="0" borderId="0" applyNumberFormat="0" applyFill="0" applyBorder="0" applyAlignment="0" applyProtection="0"/>
    <xf numFmtId="0" fontId="39" fillId="0" borderId="29" applyNumberFormat="0" applyFill="0" applyAlignment="0" applyProtection="0"/>
    <xf numFmtId="0" fontId="40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9" fontId="45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44" fillId="0" borderId="0" applyNumberFormat="0" applyFill="0" applyBorder="0" applyAlignment="0" applyProtection="0"/>
    <xf numFmtId="0" fontId="51" fillId="39" borderId="0" applyNumberFormat="0" applyBorder="0" applyAlignment="0" applyProtection="0"/>
  </cellStyleXfs>
  <cellXfs count="689">
    <xf numFmtId="0" fontId="0" fillId="0" borderId="0" xfId="0"/>
    <xf numFmtId="0" fontId="0" fillId="0" borderId="0" xfId="0" applyAlignment="1">
      <alignment horizontal="centerContinuous"/>
    </xf>
    <xf numFmtId="0" fontId="0" fillId="0" borderId="1" xfId="0" applyBorder="1"/>
    <xf numFmtId="49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Continuous"/>
    </xf>
    <xf numFmtId="0" fontId="0" fillId="0" borderId="2" xfId="0" applyBorder="1"/>
    <xf numFmtId="0" fontId="0" fillId="0" borderId="3" xfId="0" applyBorder="1"/>
    <xf numFmtId="0" fontId="0" fillId="0" borderId="2" xfId="0" applyBorder="1" applyAlignment="1">
      <alignment horizontal="centerContinuous"/>
    </xf>
    <xf numFmtId="0" fontId="0" fillId="0" borderId="2" xfId="0" applyBorder="1" applyAlignment="1">
      <alignment horizontal="right"/>
    </xf>
    <xf numFmtId="0" fontId="0" fillId="0" borderId="1" xfId="0" applyBorder="1" applyAlignment="1">
      <alignment horizontal="centerContinuous"/>
    </xf>
    <xf numFmtId="0" fontId="0" fillId="0" borderId="4" xfId="0" applyBorder="1"/>
    <xf numFmtId="0" fontId="0" fillId="0" borderId="4" xfId="0" applyBorder="1" applyAlignment="1">
      <alignment horizontal="centerContinuous"/>
    </xf>
    <xf numFmtId="0" fontId="0" fillId="0" borderId="5" xfId="0" applyBorder="1"/>
    <xf numFmtId="0" fontId="0" fillId="0" borderId="5" xfId="0" applyBorder="1" applyAlignment="1">
      <alignment horizontal="centerContinuous"/>
    </xf>
    <xf numFmtId="0" fontId="0" fillId="0" borderId="6" xfId="0" applyBorder="1"/>
    <xf numFmtId="0" fontId="2" fillId="0" borderId="5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0" fontId="0" fillId="0" borderId="7" xfId="0" applyBorder="1"/>
    <xf numFmtId="0" fontId="0" fillId="0" borderId="8" xfId="0" applyBorder="1"/>
    <xf numFmtId="0" fontId="2" fillId="0" borderId="1" xfId="0" applyFont="1" applyBorder="1" applyAlignment="1">
      <alignment horizontal="centerContinuous"/>
    </xf>
    <xf numFmtId="0" fontId="4" fillId="0" borderId="9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164" fontId="0" fillId="0" borderId="2" xfId="0" applyNumberFormat="1" applyBorder="1"/>
    <xf numFmtId="164" fontId="0" fillId="0" borderId="5" xfId="0" applyNumberFormat="1" applyBorder="1"/>
    <xf numFmtId="164" fontId="0" fillId="0" borderId="4" xfId="0" applyNumberFormat="1" applyBorder="1"/>
    <xf numFmtId="164" fontId="0" fillId="0" borderId="6" xfId="0" applyNumberFormat="1" applyBorder="1"/>
    <xf numFmtId="0" fontId="2" fillId="0" borderId="1" xfId="0" applyFont="1" applyBorder="1"/>
    <xf numFmtId="0" fontId="0" fillId="0" borderId="1" xfId="0" applyBorder="1" applyAlignment="1">
      <alignment vertical="top"/>
    </xf>
    <xf numFmtId="49" fontId="0" fillId="0" borderId="1" xfId="0" applyNumberFormat="1" applyBorder="1"/>
    <xf numFmtId="0" fontId="4" fillId="0" borderId="0" xfId="0" applyFont="1" applyAlignment="1">
      <alignment horizontal="left"/>
    </xf>
    <xf numFmtId="0" fontId="0" fillId="0" borderId="0" xfId="0" applyAlignment="1">
      <alignment horizontal="centerContinuous" vertical="top"/>
    </xf>
    <xf numFmtId="164" fontId="0" fillId="0" borderId="0" xfId="0" applyNumberFormat="1"/>
    <xf numFmtId="164" fontId="0" fillId="0" borderId="1" xfId="0" applyNumberFormat="1" applyBorder="1"/>
    <xf numFmtId="0" fontId="4" fillId="0" borderId="0" xfId="0" applyFont="1" applyAlignment="1">
      <alignment horizontal="left" vertical="top"/>
    </xf>
    <xf numFmtId="0" fontId="0" fillId="2" borderId="4" xfId="0" applyFill="1" applyBorder="1"/>
    <xf numFmtId="0" fontId="0" fillId="2" borderId="1" xfId="0" applyFill="1" applyBorder="1"/>
    <xf numFmtId="4" fontId="5" fillId="0" borderId="2" xfId="0" applyNumberFormat="1" applyFont="1" applyBorder="1" applyAlignment="1">
      <alignment horizontal="center"/>
    </xf>
    <xf numFmtId="4" fontId="0" fillId="0" borderId="0" xfId="0" applyNumberFormat="1"/>
    <xf numFmtId="4" fontId="0" fillId="0" borderId="2" xfId="0" applyNumberFormat="1" applyBorder="1"/>
    <xf numFmtId="4" fontId="0" fillId="0" borderId="5" xfId="0" applyNumberFormat="1" applyBorder="1"/>
    <xf numFmtId="4" fontId="0" fillId="0" borderId="0" xfId="0" applyNumberFormat="1" applyAlignment="1">
      <alignment horizontal="center" vertical="top"/>
    </xf>
    <xf numFmtId="4" fontId="0" fillId="0" borderId="3" xfId="0" applyNumberFormat="1" applyBorder="1"/>
    <xf numFmtId="0" fontId="6" fillId="0" borderId="9" xfId="0" applyFont="1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0" fillId="2" borderId="6" xfId="0" applyFill="1" applyBorder="1"/>
    <xf numFmtId="0" fontId="6" fillId="0" borderId="2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 vertical="center"/>
    </xf>
    <xf numFmtId="0" fontId="6" fillId="0" borderId="4" xfId="0" applyFont="1" applyBorder="1" applyAlignment="1">
      <alignment horizontal="centerContinuous" vertical="top"/>
    </xf>
    <xf numFmtId="0" fontId="4" fillId="0" borderId="4" xfId="0" applyFont="1" applyBorder="1" applyAlignment="1">
      <alignment horizontal="centerContinuous" vertical="top"/>
    </xf>
    <xf numFmtId="0" fontId="4" fillId="0" borderId="7" xfId="0" applyFont="1" applyBorder="1"/>
    <xf numFmtId="0" fontId="4" fillId="0" borderId="0" xfId="0" applyFont="1"/>
    <xf numFmtId="0" fontId="0" fillId="0" borderId="0" xfId="0" applyAlignment="1">
      <alignment vertical="top"/>
    </xf>
    <xf numFmtId="0" fontId="4" fillId="0" borderId="10" xfId="0" applyFont="1" applyBorder="1" applyAlignment="1">
      <alignment vertical="top"/>
    </xf>
    <xf numFmtId="0" fontId="7" fillId="0" borderId="0" xfId="0" applyFont="1" applyAlignment="1">
      <alignment horizontal="centerContinuous"/>
    </xf>
    <xf numFmtId="0" fontId="8" fillId="0" borderId="0" xfId="0" applyFont="1" applyAlignment="1">
      <alignment horizontal="centerContinuous" vertical="top"/>
    </xf>
    <xf numFmtId="4" fontId="0" fillId="0" borderId="2" xfId="0" applyNumberFormat="1" applyBorder="1" applyAlignment="1">
      <alignment horizontal="left" vertical="top"/>
    </xf>
    <xf numFmtId="0" fontId="0" fillId="0" borderId="10" xfId="0" applyBorder="1" applyAlignment="1">
      <alignment horizontal="left"/>
    </xf>
    <xf numFmtId="0" fontId="9" fillId="0" borderId="0" xfId="43"/>
    <xf numFmtId="3" fontId="7" fillId="0" borderId="4" xfId="0" applyNumberFormat="1" applyFont="1" applyBorder="1"/>
    <xf numFmtId="3" fontId="7" fillId="0" borderId="1" xfId="0" applyNumberFormat="1" applyFont="1" applyBorder="1"/>
    <xf numFmtId="4" fontId="7" fillId="0" borderId="6" xfId="0" applyNumberFormat="1" applyFont="1" applyBorder="1"/>
    <xf numFmtId="3" fontId="7" fillId="0" borderId="2" xfId="0" applyNumberFormat="1" applyFont="1" applyBorder="1"/>
    <xf numFmtId="3" fontId="7" fillId="0" borderId="0" xfId="0" applyNumberFormat="1" applyFont="1"/>
    <xf numFmtId="4" fontId="7" fillId="0" borderId="5" xfId="0" applyNumberFormat="1" applyFont="1" applyBorder="1"/>
    <xf numFmtId="3" fontId="7" fillId="0" borderId="4" xfId="0" applyNumberFormat="1" applyFont="1" applyBorder="1" applyAlignment="1">
      <alignment horizontal="left"/>
    </xf>
    <xf numFmtId="3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7" fillId="0" borderId="9" xfId="0" applyFont="1" applyBorder="1" applyAlignment="1">
      <alignment horizontal="right"/>
    </xf>
    <xf numFmtId="0" fontId="7" fillId="0" borderId="11" xfId="0" applyFont="1" applyBorder="1" applyAlignment="1">
      <alignment horizontal="right"/>
    </xf>
    <xf numFmtId="0" fontId="7" fillId="0" borderId="13" xfId="0" applyFont="1" applyBorder="1" applyAlignment="1">
      <alignment horizontal="right"/>
    </xf>
    <xf numFmtId="5" fontId="7" fillId="0" borderId="4" xfId="0" applyNumberFormat="1" applyFont="1" applyBorder="1" applyAlignment="1">
      <alignment horizontal="right"/>
    </xf>
    <xf numFmtId="0" fontId="10" fillId="0" borderId="0" xfId="0" applyFont="1" applyAlignment="1">
      <alignment horizontal="centerContinuous"/>
    </xf>
    <xf numFmtId="0" fontId="10" fillId="0" borderId="0" xfId="0" applyFont="1"/>
    <xf numFmtId="3" fontId="7" fillId="0" borderId="2" xfId="0" applyNumberFormat="1" applyFont="1" applyBorder="1" applyAlignment="1">
      <alignment wrapText="1"/>
    </xf>
    <xf numFmtId="0" fontId="9" fillId="5" borderId="0" xfId="43" applyFill="1"/>
    <xf numFmtId="0" fontId="16" fillId="0" borderId="0" xfId="43" applyFont="1"/>
    <xf numFmtId="0" fontId="17" fillId="0" borderId="0" xfId="43" applyFont="1"/>
    <xf numFmtId="0" fontId="18" fillId="0" borderId="0" xfId="43" applyFont="1"/>
    <xf numFmtId="0" fontId="17" fillId="0" borderId="2" xfId="43" applyFont="1" applyBorder="1"/>
    <xf numFmtId="0" fontId="17" fillId="0" borderId="12" xfId="43" applyFont="1" applyBorder="1"/>
    <xf numFmtId="0" fontId="17" fillId="0" borderId="11" xfId="43" applyFont="1" applyBorder="1"/>
    <xf numFmtId="0" fontId="20" fillId="0" borderId="14" xfId="43" applyFont="1" applyBorder="1" applyAlignment="1">
      <alignment horizontal="center"/>
    </xf>
    <xf numFmtId="0" fontId="17" fillId="4" borderId="11" xfId="43" applyFont="1" applyFill="1" applyBorder="1"/>
    <xf numFmtId="0" fontId="20" fillId="4" borderId="14" xfId="43" applyFont="1" applyFill="1" applyBorder="1" applyAlignment="1">
      <alignment horizontal="center"/>
    </xf>
    <xf numFmtId="168" fontId="17" fillId="4" borderId="9" xfId="43" applyNumberFormat="1" applyFont="1" applyFill="1" applyBorder="1"/>
    <xf numFmtId="168" fontId="17" fillId="4" borderId="13" xfId="43" applyNumberFormat="1" applyFont="1" applyFill="1" applyBorder="1"/>
    <xf numFmtId="0" fontId="17" fillId="4" borderId="14" xfId="43" applyFont="1" applyFill="1" applyBorder="1"/>
    <xf numFmtId="3" fontId="17" fillId="4" borderId="8" xfId="5" applyNumberFormat="1" applyFont="1" applyFill="1" applyBorder="1"/>
    <xf numFmtId="168" fontId="17" fillId="4" borderId="9" xfId="1" applyNumberFormat="1" applyFont="1" applyFill="1" applyBorder="1"/>
    <xf numFmtId="0" fontId="20" fillId="8" borderId="1" xfId="43" applyFont="1" applyFill="1" applyBorder="1" applyAlignment="1">
      <alignment horizontal="centerContinuous"/>
    </xf>
    <xf numFmtId="0" fontId="17" fillId="8" borderId="1" xfId="43" applyFont="1" applyFill="1" applyBorder="1" applyAlignment="1">
      <alignment horizontal="centerContinuous"/>
    </xf>
    <xf numFmtId="10" fontId="18" fillId="8" borderId="1" xfId="43" applyNumberFormat="1" applyFont="1" applyFill="1" applyBorder="1" applyAlignment="1">
      <alignment horizontal="centerContinuous"/>
    </xf>
    <xf numFmtId="168" fontId="18" fillId="9" borderId="13" xfId="1" applyNumberFormat="1" applyFont="1" applyFill="1" applyBorder="1"/>
    <xf numFmtId="3" fontId="17" fillId="0" borderId="12" xfId="1" applyNumberFormat="1" applyFont="1" applyBorder="1"/>
    <xf numFmtId="165" fontId="17" fillId="0" borderId="11" xfId="1" applyFont="1" applyBorder="1"/>
    <xf numFmtId="168" fontId="17" fillId="6" borderId="9" xfId="1" applyNumberFormat="1" applyFont="1" applyFill="1" applyBorder="1" applyProtection="1"/>
    <xf numFmtId="168" fontId="18" fillId="9" borderId="13" xfId="1" applyNumberFormat="1" applyFont="1" applyFill="1" applyBorder="1" applyProtection="1"/>
    <xf numFmtId="0" fontId="20" fillId="0" borderId="0" xfId="43" applyFont="1" applyAlignment="1">
      <alignment horizontal="centerContinuous"/>
    </xf>
    <xf numFmtId="168" fontId="18" fillId="7" borderId="13" xfId="1" applyNumberFormat="1" applyFont="1" applyFill="1" applyBorder="1" applyProtection="1"/>
    <xf numFmtId="168" fontId="17" fillId="0" borderId="13" xfId="1" applyNumberFormat="1" applyFont="1" applyBorder="1"/>
    <xf numFmtId="0" fontId="17" fillId="0" borderId="13" xfId="43" applyFont="1" applyBorder="1"/>
    <xf numFmtId="168" fontId="17" fillId="5" borderId="13" xfId="1" applyNumberFormat="1" applyFont="1" applyFill="1" applyBorder="1"/>
    <xf numFmtId="168" fontId="17" fillId="5" borderId="9" xfId="1" applyNumberFormat="1" applyFont="1" applyFill="1" applyBorder="1"/>
    <xf numFmtId="168" fontId="17" fillId="0" borderId="9" xfId="1" applyNumberFormat="1" applyFont="1" applyBorder="1"/>
    <xf numFmtId="9" fontId="17" fillId="0" borderId="0" xfId="43" applyNumberFormat="1" applyFont="1"/>
    <xf numFmtId="169" fontId="17" fillId="0" borderId="0" xfId="43" applyNumberFormat="1" applyFont="1"/>
    <xf numFmtId="168" fontId="9" fillId="0" borderId="0" xfId="43" applyNumberFormat="1"/>
    <xf numFmtId="168" fontId="23" fillId="0" borderId="0" xfId="45" applyNumberFormat="1" applyFill="1"/>
    <xf numFmtId="0" fontId="7" fillId="0" borderId="0" xfId="0" applyFont="1" applyAlignment="1">
      <alignment horizontal="left" vertical="top"/>
    </xf>
    <xf numFmtId="0" fontId="11" fillId="0" borderId="0" xfId="43" applyFont="1" applyAlignment="1">
      <alignment horizontal="left" vertical="top"/>
    </xf>
    <xf numFmtId="170" fontId="11" fillId="0" borderId="0" xfId="43" applyNumberFormat="1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170" fontId="8" fillId="0" borderId="0" xfId="0" applyNumberFormat="1" applyFont="1" applyAlignment="1">
      <alignment horizontal="left" vertical="top" wrapText="1"/>
    </xf>
    <xf numFmtId="168" fontId="18" fillId="0" borderId="6" xfId="1" applyNumberFormat="1" applyFont="1" applyBorder="1"/>
    <xf numFmtId="168" fontId="17" fillId="0" borderId="9" xfId="43" applyNumberFormat="1" applyFont="1" applyBorder="1"/>
    <xf numFmtId="0" fontId="41" fillId="0" borderId="0" xfId="43" applyFont="1" applyAlignment="1">
      <alignment horizontal="center"/>
    </xf>
    <xf numFmtId="0" fontId="19" fillId="0" borderId="0" xfId="43" applyFont="1" applyAlignment="1">
      <alignment horizontal="center" wrapText="1"/>
    </xf>
    <xf numFmtId="0" fontId="19" fillId="0" borderId="0" xfId="43" applyFont="1" applyAlignment="1">
      <alignment horizontal="left" wrapText="1"/>
    </xf>
    <xf numFmtId="3" fontId="17" fillId="0" borderId="0" xfId="43" applyNumberFormat="1" applyFont="1"/>
    <xf numFmtId="0" fontId="47" fillId="0" borderId="0" xfId="0" applyFont="1"/>
    <xf numFmtId="0" fontId="47" fillId="0" borderId="16" xfId="0" applyFont="1" applyBorder="1"/>
    <xf numFmtId="42" fontId="47" fillId="0" borderId="30" xfId="0" applyNumberFormat="1" applyFont="1" applyBorder="1"/>
    <xf numFmtId="42" fontId="47" fillId="0" borderId="0" xfId="0" applyNumberFormat="1" applyFont="1"/>
    <xf numFmtId="170" fontId="47" fillId="0" borderId="0" xfId="0" applyNumberFormat="1" applyFont="1"/>
    <xf numFmtId="0" fontId="47" fillId="0" borderId="19" xfId="0" applyFont="1" applyBorder="1"/>
    <xf numFmtId="42" fontId="47" fillId="0" borderId="31" xfId="0" applyNumberFormat="1" applyFont="1" applyBorder="1"/>
    <xf numFmtId="0" fontId="47" fillId="0" borderId="30" xfId="0" applyFont="1" applyBorder="1"/>
    <xf numFmtId="0" fontId="47" fillId="0" borderId="32" xfId="0" applyFont="1" applyBorder="1"/>
    <xf numFmtId="42" fontId="47" fillId="0" borderId="33" xfId="0" applyNumberFormat="1" applyFont="1" applyBorder="1"/>
    <xf numFmtId="168" fontId="47" fillId="0" borderId="30" xfId="0" applyNumberFormat="1" applyFont="1" applyBorder="1"/>
    <xf numFmtId="0" fontId="37" fillId="0" borderId="0" xfId="86" applyFill="1" applyBorder="1"/>
    <xf numFmtId="170" fontId="11" fillId="0" borderId="0" xfId="74" applyNumberFormat="1" applyFont="1" applyBorder="1" applyAlignment="1">
      <alignment horizontal="left" vertical="top"/>
    </xf>
    <xf numFmtId="170" fontId="7" fillId="0" borderId="0" xfId="74" applyNumberFormat="1" applyFont="1" applyBorder="1" applyAlignment="1">
      <alignment horizontal="left" vertical="top" wrapText="1"/>
    </xf>
    <xf numFmtId="0" fontId="3" fillId="0" borderId="0" xfId="0" applyFont="1"/>
    <xf numFmtId="0" fontId="17" fillId="7" borderId="1" xfId="43" applyFont="1" applyFill="1" applyBorder="1"/>
    <xf numFmtId="10" fontId="17" fillId="7" borderId="1" xfId="43" applyNumberFormat="1" applyFont="1" applyFill="1" applyBorder="1"/>
    <xf numFmtId="0" fontId="50" fillId="0" borderId="0" xfId="68" applyFont="1" applyFill="1" applyBorder="1" applyAlignment="1">
      <alignment horizontal="left"/>
    </xf>
    <xf numFmtId="0" fontId="49" fillId="0" borderId="0" xfId="68" applyFont="1" applyFill="1" applyBorder="1" applyAlignment="1">
      <alignment horizontal="left"/>
    </xf>
    <xf numFmtId="0" fontId="25" fillId="0" borderId="0" xfId="68" applyFill="1" applyBorder="1"/>
    <xf numFmtId="0" fontId="49" fillId="0" borderId="0" xfId="68" applyFont="1" applyFill="1" applyBorder="1"/>
    <xf numFmtId="0" fontId="46" fillId="0" borderId="0" xfId="0" applyFont="1"/>
    <xf numFmtId="168" fontId="47" fillId="0" borderId="0" xfId="0" applyNumberFormat="1" applyFont="1"/>
    <xf numFmtId="44" fontId="47" fillId="0" borderId="0" xfId="44" applyFont="1" applyFill="1" applyBorder="1"/>
    <xf numFmtId="42" fontId="47" fillId="0" borderId="0" xfId="93" applyNumberFormat="1" applyFont="1" applyFill="1" applyBorder="1"/>
    <xf numFmtId="0" fontId="47" fillId="0" borderId="0" xfId="0" applyFont="1" applyAlignment="1">
      <alignment horizontal="right"/>
    </xf>
    <xf numFmtId="170" fontId="48" fillId="0" borderId="0" xfId="0" applyNumberFormat="1" applyFont="1"/>
    <xf numFmtId="0" fontId="46" fillId="0" borderId="34" xfId="0" applyFont="1" applyBorder="1"/>
    <xf numFmtId="168" fontId="52" fillId="35" borderId="14" xfId="43" applyNumberFormat="1" applyFont="1" applyFill="1" applyBorder="1" applyAlignment="1">
      <alignment horizontal="right"/>
    </xf>
    <xf numFmtId="10" fontId="18" fillId="40" borderId="9" xfId="43" applyNumberFormat="1" applyFont="1" applyFill="1" applyBorder="1"/>
    <xf numFmtId="0" fontId="17" fillId="0" borderId="7" xfId="43" applyFont="1" applyBorder="1"/>
    <xf numFmtId="9" fontId="17" fillId="0" borderId="7" xfId="43" applyNumberFormat="1" applyFont="1" applyBorder="1"/>
    <xf numFmtId="0" fontId="20" fillId="0" borderId="0" xfId="43" applyFont="1"/>
    <xf numFmtId="0" fontId="22" fillId="0" borderId="0" xfId="43" applyFont="1"/>
    <xf numFmtId="0" fontId="18" fillId="40" borderId="10" xfId="43" applyFont="1" applyFill="1" applyBorder="1" applyAlignment="1">
      <alignment horizontal="center"/>
    </xf>
    <xf numFmtId="9" fontId="17" fillId="35" borderId="9" xfId="43" applyNumberFormat="1" applyFont="1" applyFill="1" applyBorder="1" applyAlignment="1">
      <alignment horizontal="right"/>
    </xf>
    <xf numFmtId="9" fontId="17" fillId="37" borderId="9" xfId="43" applyNumberFormat="1" applyFont="1" applyFill="1" applyBorder="1" applyAlignment="1">
      <alignment horizontal="right"/>
    </xf>
    <xf numFmtId="9" fontId="17" fillId="37" borderId="13" xfId="43" applyNumberFormat="1" applyFont="1" applyFill="1" applyBorder="1"/>
    <xf numFmtId="9" fontId="17" fillId="37" borderId="6" xfId="43" applyNumberFormat="1" applyFont="1" applyFill="1" applyBorder="1"/>
    <xf numFmtId="10" fontId="17" fillId="8" borderId="1" xfId="43" applyNumberFormat="1" applyFont="1" applyFill="1" applyBorder="1" applyAlignment="1">
      <alignment horizontal="centerContinuous"/>
    </xf>
    <xf numFmtId="168" fontId="17" fillId="5" borderId="12" xfId="1" applyNumberFormat="1" applyFont="1" applyFill="1" applyBorder="1"/>
    <xf numFmtId="0" fontId="19" fillId="35" borderId="11" xfId="43" applyFont="1" applyFill="1" applyBorder="1" applyAlignment="1">
      <alignment horizontal="center" vertical="center"/>
    </xf>
    <xf numFmtId="0" fontId="22" fillId="0" borderId="11" xfId="43" applyFont="1" applyBorder="1" applyAlignment="1">
      <alignment horizontal="center" wrapText="1"/>
    </xf>
    <xf numFmtId="168" fontId="17" fillId="0" borderId="13" xfId="1" applyNumberFormat="1" applyFont="1" applyFill="1" applyBorder="1"/>
    <xf numFmtId="168" fontId="18" fillId="0" borderId="13" xfId="1" applyNumberFormat="1" applyFont="1" applyFill="1" applyBorder="1"/>
    <xf numFmtId="0" fontId="18" fillId="7" borderId="9" xfId="43" applyFont="1" applyFill="1" applyBorder="1" applyAlignment="1">
      <alignment horizontal="left" vertical="top"/>
    </xf>
    <xf numFmtId="0" fontId="18" fillId="0" borderId="9" xfId="43" applyFont="1" applyBorder="1" applyAlignment="1">
      <alignment horizontal="left" vertical="top"/>
    </xf>
    <xf numFmtId="170" fontId="17" fillId="0" borderId="9" xfId="43" applyNumberFormat="1" applyFont="1" applyBorder="1" applyAlignment="1">
      <alignment horizontal="left" vertical="top"/>
    </xf>
    <xf numFmtId="0" fontId="18" fillId="0" borderId="15" xfId="43" applyFont="1" applyBorder="1" applyAlignment="1">
      <alignment horizontal="left" vertical="top"/>
    </xf>
    <xf numFmtId="170" fontId="17" fillId="0" borderId="15" xfId="43" applyNumberFormat="1" applyFont="1" applyBorder="1" applyAlignment="1">
      <alignment horizontal="left" vertical="top"/>
    </xf>
    <xf numFmtId="0" fontId="18" fillId="0" borderId="13" xfId="43" applyFont="1" applyBorder="1" applyAlignment="1">
      <alignment horizontal="left" vertical="top"/>
    </xf>
    <xf numFmtId="170" fontId="18" fillId="0" borderId="13" xfId="74" applyNumberFormat="1" applyFont="1" applyBorder="1" applyAlignment="1">
      <alignment horizontal="left" vertical="top"/>
    </xf>
    <xf numFmtId="170" fontId="18" fillId="0" borderId="13" xfId="43" applyNumberFormat="1" applyFont="1" applyBorder="1" applyAlignment="1">
      <alignment horizontal="left" vertical="top"/>
    </xf>
    <xf numFmtId="0" fontId="18" fillId="0" borderId="9" xfId="0" applyFont="1" applyBorder="1" applyAlignment="1">
      <alignment horizontal="left" vertical="top"/>
    </xf>
    <xf numFmtId="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69" fontId="0" fillId="0" borderId="0" xfId="0" applyNumberFormat="1" applyAlignment="1">
      <alignment horizontal="center"/>
    </xf>
    <xf numFmtId="0" fontId="12" fillId="0" borderId="0" xfId="42"/>
    <xf numFmtId="0" fontId="47" fillId="0" borderId="7" xfId="0" applyFont="1" applyBorder="1"/>
    <xf numFmtId="168" fontId="47" fillId="0" borderId="1" xfId="93" applyNumberFormat="1" applyFont="1" applyBorder="1"/>
    <xf numFmtId="42" fontId="47" fillId="0" borderId="1" xfId="0" applyNumberFormat="1" applyFont="1" applyBorder="1"/>
    <xf numFmtId="9" fontId="17" fillId="37" borderId="36" xfId="43" applyNumberFormat="1" applyFont="1" applyFill="1" applyBorder="1" applyAlignment="1">
      <alignment horizontal="right"/>
    </xf>
    <xf numFmtId="0" fontId="17" fillId="0" borderId="0" xfId="43" applyFont="1" applyAlignment="1">
      <alignment horizontal="left" vertical="top"/>
    </xf>
    <xf numFmtId="0" fontId="17" fillId="0" borderId="0" xfId="0" applyFont="1" applyAlignment="1">
      <alignment horizontal="left" vertical="top"/>
    </xf>
    <xf numFmtId="170" fontId="17" fillId="0" borderId="0" xfId="74" applyNumberFormat="1" applyFont="1" applyFill="1" applyBorder="1" applyAlignment="1">
      <alignment horizontal="left" vertical="top"/>
    </xf>
    <xf numFmtId="170" fontId="17" fillId="0" borderId="0" xfId="43" applyNumberFormat="1" applyFont="1" applyAlignment="1">
      <alignment horizontal="left" vertical="top"/>
    </xf>
    <xf numFmtId="0" fontId="18" fillId="0" borderId="0" xfId="43" applyFont="1" applyAlignment="1">
      <alignment horizontal="left" vertical="top"/>
    </xf>
    <xf numFmtId="0" fontId="18" fillId="0" borderId="0" xfId="0" applyFont="1" applyAlignment="1">
      <alignment horizontal="left" vertical="top"/>
    </xf>
    <xf numFmtId="170" fontId="18" fillId="0" borderId="0" xfId="74" applyNumberFormat="1" applyFont="1" applyFill="1" applyBorder="1" applyAlignment="1">
      <alignment horizontal="left" vertical="top"/>
    </xf>
    <xf numFmtId="170" fontId="18" fillId="0" borderId="0" xfId="43" applyNumberFormat="1" applyFont="1" applyAlignment="1">
      <alignment horizontal="left" vertical="top"/>
    </xf>
    <xf numFmtId="3" fontId="18" fillId="0" borderId="0" xfId="43" applyNumberFormat="1" applyFont="1" applyAlignment="1">
      <alignment horizontal="center"/>
    </xf>
    <xf numFmtId="0" fontId="18" fillId="0" borderId="0" xfId="43" applyFont="1" applyAlignment="1">
      <alignment horizontal="center"/>
    </xf>
    <xf numFmtId="0" fontId="42" fillId="0" borderId="0" xfId="43" applyFont="1" applyAlignment="1">
      <alignment horizontal="center" vertical="center"/>
    </xf>
    <xf numFmtId="168" fontId="17" fillId="0" borderId="0" xfId="43" applyNumberFormat="1" applyFont="1"/>
    <xf numFmtId="168" fontId="18" fillId="0" borderId="0" xfId="1" applyNumberFormat="1" applyFont="1" applyFill="1" applyBorder="1"/>
    <xf numFmtId="3" fontId="17" fillId="0" borderId="0" xfId="1" applyNumberFormat="1" applyFont="1" applyFill="1" applyBorder="1"/>
    <xf numFmtId="165" fontId="17" fillId="0" borderId="0" xfId="1" applyFont="1" applyFill="1" applyBorder="1"/>
    <xf numFmtId="168" fontId="17" fillId="0" borderId="0" xfId="1" applyNumberFormat="1" applyFont="1" applyFill="1" applyBorder="1" applyProtection="1"/>
    <xf numFmtId="168" fontId="18" fillId="0" borderId="0" xfId="1" applyNumberFormat="1" applyFont="1" applyFill="1" applyBorder="1" applyProtection="1"/>
    <xf numFmtId="165" fontId="18" fillId="0" borderId="0" xfId="1" applyFont="1" applyFill="1" applyBorder="1"/>
    <xf numFmtId="168" fontId="17" fillId="0" borderId="0" xfId="1" applyNumberFormat="1" applyFont="1" applyFill="1" applyBorder="1"/>
    <xf numFmtId="9" fontId="9" fillId="0" borderId="0" xfId="93" applyFont="1" applyFill="1" applyBorder="1"/>
    <xf numFmtId="168" fontId="18" fillId="0" borderId="39" xfId="1" applyNumberFormat="1" applyFont="1" applyFill="1" applyBorder="1"/>
    <xf numFmtId="168" fontId="18" fillId="9" borderId="39" xfId="1" applyNumberFormat="1" applyFont="1" applyFill="1" applyBorder="1"/>
    <xf numFmtId="168" fontId="18" fillId="6" borderId="39" xfId="1" applyNumberFormat="1" applyFont="1" applyFill="1" applyBorder="1" applyProtection="1"/>
    <xf numFmtId="168" fontId="18" fillId="38" borderId="39" xfId="1" applyNumberFormat="1" applyFont="1" applyFill="1" applyBorder="1" applyProtection="1"/>
    <xf numFmtId="168" fontId="18" fillId="7" borderId="39" xfId="1" applyNumberFormat="1" applyFont="1" applyFill="1" applyBorder="1" applyProtection="1"/>
    <xf numFmtId="168" fontId="17" fillId="6" borderId="41" xfId="1" applyNumberFormat="1" applyFont="1" applyFill="1" applyBorder="1" applyProtection="1"/>
    <xf numFmtId="168" fontId="17" fillId="5" borderId="41" xfId="1" applyNumberFormat="1" applyFont="1" applyFill="1" applyBorder="1" applyProtection="1"/>
    <xf numFmtId="10" fontId="17" fillId="0" borderId="0" xfId="43" applyNumberFormat="1" applyFont="1"/>
    <xf numFmtId="0" fontId="20" fillId="8" borderId="42" xfId="43" applyFont="1" applyFill="1" applyBorder="1" applyAlignment="1">
      <alignment horizontal="centerContinuous"/>
    </xf>
    <xf numFmtId="9" fontId="17" fillId="37" borderId="39" xfId="43" applyNumberFormat="1" applyFont="1" applyFill="1" applyBorder="1" applyAlignment="1">
      <alignment horizontal="right"/>
    </xf>
    <xf numFmtId="0" fontId="53" fillId="0" borderId="0" xfId="43" applyFont="1" applyAlignment="1">
      <alignment horizontal="center" vertical="center" wrapText="1"/>
    </xf>
    <xf numFmtId="0" fontId="53" fillId="0" borderId="0" xfId="0" applyFont="1" applyAlignment="1">
      <alignment horizontal="center"/>
    </xf>
    <xf numFmtId="9" fontId="0" fillId="0" borderId="0" xfId="0" applyNumberForma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9" fontId="0" fillId="0" borderId="0" xfId="0" applyNumberFormat="1" applyAlignment="1" applyProtection="1">
      <alignment horizontal="center"/>
      <protection hidden="1"/>
    </xf>
    <xf numFmtId="3" fontId="17" fillId="4" borderId="39" xfId="5" applyNumberFormat="1" applyFont="1" applyFill="1" applyBorder="1"/>
    <xf numFmtId="0" fontId="0" fillId="5" borderId="0" xfId="0" applyFill="1"/>
    <xf numFmtId="0" fontId="17" fillId="5" borderId="0" xfId="0" applyFont="1" applyFill="1"/>
    <xf numFmtId="0" fontId="51" fillId="5" borderId="0" xfId="0" applyFont="1" applyFill="1"/>
    <xf numFmtId="0" fontId="0" fillId="42" borderId="0" xfId="0" applyFill="1"/>
    <xf numFmtId="0" fontId="58" fillId="5" borderId="0" xfId="0" applyFont="1" applyFill="1"/>
    <xf numFmtId="0" fontId="0" fillId="5" borderId="0" xfId="0" applyFill="1" applyAlignment="1">
      <alignment horizontal="left"/>
    </xf>
    <xf numFmtId="49" fontId="0" fillId="5" borderId="0" xfId="0" applyNumberFormat="1" applyFill="1" applyAlignment="1">
      <alignment horizontal="left"/>
    </xf>
    <xf numFmtId="0" fontId="52" fillId="5" borderId="0" xfId="0" applyFont="1" applyFill="1"/>
    <xf numFmtId="0" fontId="52" fillId="5" borderId="0" xfId="0" applyFont="1" applyFill="1" applyAlignment="1">
      <alignment horizontal="left"/>
    </xf>
    <xf numFmtId="0" fontId="59" fillId="5" borderId="0" xfId="0" applyFont="1" applyFill="1" applyAlignment="1">
      <alignment horizontal="left"/>
    </xf>
    <xf numFmtId="0" fontId="19" fillId="5" borderId="0" xfId="0" applyFont="1" applyFill="1"/>
    <xf numFmtId="0" fontId="60" fillId="5" borderId="0" xfId="0" applyFont="1" applyFill="1"/>
    <xf numFmtId="0" fontId="53" fillId="5" borderId="0" xfId="0" applyFont="1" applyFill="1"/>
    <xf numFmtId="0" fontId="0" fillId="5" borderId="0" xfId="0" applyFill="1" applyAlignment="1">
      <alignment horizontal="center" vertical="top" wrapText="1"/>
    </xf>
    <xf numFmtId="0" fontId="54" fillId="43" borderId="40" xfId="0" applyFont="1" applyFill="1" applyBorder="1" applyAlignment="1">
      <alignment horizontal="center"/>
    </xf>
    <xf numFmtId="0" fontId="54" fillId="43" borderId="42" xfId="0" applyFont="1" applyFill="1" applyBorder="1" applyAlignment="1">
      <alignment horizontal="center"/>
    </xf>
    <xf numFmtId="0" fontId="54" fillId="43" borderId="40" xfId="0" applyFont="1" applyFill="1" applyBorder="1" applyAlignment="1">
      <alignment horizontal="center" wrapText="1"/>
    </xf>
    <xf numFmtId="0" fontId="54" fillId="43" borderId="41" xfId="0" applyFont="1" applyFill="1" applyBorder="1" applyAlignment="1">
      <alignment horizontal="center"/>
    </xf>
    <xf numFmtId="0" fontId="54" fillId="43" borderId="39" xfId="0" applyFont="1" applyFill="1" applyBorder="1" applyAlignment="1">
      <alignment horizontal="center"/>
    </xf>
    <xf numFmtId="168" fontId="0" fillId="5" borderId="36" xfId="0" applyNumberFormat="1" applyFill="1" applyBorder="1" applyAlignment="1">
      <alignment horizontal="center"/>
    </xf>
    <xf numFmtId="168" fontId="0" fillId="5" borderId="7" xfId="0" applyNumberFormat="1" applyFill="1" applyBorder="1" applyAlignment="1">
      <alignment horizontal="center"/>
    </xf>
    <xf numFmtId="168" fontId="0" fillId="5" borderId="14" xfId="0" applyNumberFormat="1" applyFill="1" applyBorder="1" applyAlignment="1">
      <alignment horizontal="center"/>
    </xf>
    <xf numFmtId="168" fontId="0" fillId="5" borderId="0" xfId="0" applyNumberFormat="1" applyFill="1"/>
    <xf numFmtId="168" fontId="0" fillId="5" borderId="39" xfId="0" applyNumberFormat="1" applyFill="1" applyBorder="1" applyAlignment="1">
      <alignment horizontal="center"/>
    </xf>
    <xf numFmtId="0" fontId="0" fillId="5" borderId="40" xfId="0" applyFill="1" applyBorder="1" applyAlignment="1" applyProtection="1">
      <alignment horizontal="center"/>
      <protection locked="0"/>
    </xf>
    <xf numFmtId="0" fontId="0" fillId="5" borderId="42" xfId="0" applyFill="1" applyBorder="1" applyAlignment="1" applyProtection="1">
      <alignment horizontal="center"/>
      <protection locked="0"/>
    </xf>
    <xf numFmtId="0" fontId="0" fillId="5" borderId="41" xfId="0" applyFill="1" applyBorder="1" applyAlignment="1" applyProtection="1">
      <alignment horizontal="center"/>
      <protection locked="0"/>
    </xf>
    <xf numFmtId="168" fontId="0" fillId="5" borderId="0" xfId="0" applyNumberFormat="1" applyFill="1" applyAlignment="1">
      <alignment horizontal="center"/>
    </xf>
    <xf numFmtId="0" fontId="54" fillId="43" borderId="4" xfId="0" applyFont="1" applyFill="1" applyBorder="1" applyAlignment="1">
      <alignment horizontal="center"/>
    </xf>
    <xf numFmtId="0" fontId="54" fillId="43" borderId="1" xfId="0" applyFont="1" applyFill="1" applyBorder="1" applyAlignment="1">
      <alignment horizontal="center"/>
    </xf>
    <xf numFmtId="0" fontId="54" fillId="43" borderId="6" xfId="0" applyFont="1" applyFill="1" applyBorder="1" applyAlignment="1">
      <alignment horizontal="center"/>
    </xf>
    <xf numFmtId="49" fontId="0" fillId="5" borderId="36" xfId="0" applyNumberFormat="1" applyFill="1" applyBorder="1" applyAlignment="1" applyProtection="1">
      <alignment horizontal="center"/>
      <protection locked="0"/>
    </xf>
    <xf numFmtId="49" fontId="0" fillId="5" borderId="7" xfId="0" applyNumberFormat="1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49" fontId="0" fillId="5" borderId="14" xfId="0" applyNumberFormat="1" applyFill="1" applyBorder="1" applyAlignment="1" applyProtection="1">
      <alignment horizontal="center"/>
      <protection locked="0"/>
    </xf>
    <xf numFmtId="3" fontId="0" fillId="5" borderId="36" xfId="0" applyNumberFormat="1" applyFill="1" applyBorder="1" applyAlignment="1" applyProtection="1">
      <alignment horizontal="center"/>
      <protection locked="0"/>
    </xf>
    <xf numFmtId="3" fontId="0" fillId="5" borderId="7" xfId="0" applyNumberFormat="1" applyFill="1" applyBorder="1" applyAlignment="1" applyProtection="1">
      <alignment horizontal="center"/>
      <protection locked="0"/>
    </xf>
    <xf numFmtId="3" fontId="0" fillId="5" borderId="14" xfId="0" applyNumberFormat="1" applyFill="1" applyBorder="1" applyAlignment="1" applyProtection="1">
      <alignment horizontal="center"/>
      <protection locked="0"/>
    </xf>
    <xf numFmtId="3" fontId="0" fillId="5" borderId="43" xfId="0" applyNumberFormat="1" applyFill="1" applyBorder="1" applyAlignment="1">
      <alignment horizontal="center"/>
    </xf>
    <xf numFmtId="3" fontId="51" fillId="5" borderId="0" xfId="0" applyNumberFormat="1" applyFont="1" applyFill="1"/>
    <xf numFmtId="49" fontId="0" fillId="5" borderId="2" xfId="0" applyNumberFormat="1" applyFill="1" applyBorder="1" applyAlignment="1" applyProtection="1">
      <alignment horizontal="center"/>
      <protection locked="0"/>
    </xf>
    <xf numFmtId="49" fontId="0" fillId="5" borderId="0" xfId="0" applyNumberFormat="1" applyFill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49" fontId="0" fillId="5" borderId="5" xfId="0" applyNumberFormat="1" applyFill="1" applyBorder="1" applyAlignment="1" applyProtection="1">
      <alignment horizontal="center"/>
      <protection locked="0"/>
    </xf>
    <xf numFmtId="3" fontId="0" fillId="5" borderId="2" xfId="0" applyNumberFormat="1" applyFill="1" applyBorder="1" applyAlignment="1" applyProtection="1">
      <alignment horizontal="center"/>
      <protection locked="0"/>
    </xf>
    <xf numFmtId="3" fontId="0" fillId="5" borderId="0" xfId="0" applyNumberFormat="1" applyFill="1" applyAlignment="1" applyProtection="1">
      <alignment horizontal="center"/>
      <protection locked="0"/>
    </xf>
    <xf numFmtId="3" fontId="0" fillId="5" borderId="5" xfId="0" applyNumberFormat="1" applyFill="1" applyBorder="1" applyAlignment="1" applyProtection="1">
      <alignment horizontal="center"/>
      <protection locked="0"/>
    </xf>
    <xf numFmtId="3" fontId="0" fillId="5" borderId="12" xfId="0" applyNumberFormat="1" applyFill="1" applyBorder="1" applyAlignment="1">
      <alignment horizontal="center"/>
    </xf>
    <xf numFmtId="49" fontId="0" fillId="5" borderId="0" xfId="0" quotePrefix="1" applyNumberFormat="1" applyFill="1" applyAlignment="1" applyProtection="1">
      <alignment horizontal="center"/>
      <protection locked="0"/>
    </xf>
    <xf numFmtId="49" fontId="0" fillId="5" borderId="4" xfId="0" applyNumberFormat="1" applyFill="1" applyBorder="1" applyAlignment="1" applyProtection="1">
      <alignment horizontal="center"/>
      <protection locked="0"/>
    </xf>
    <xf numFmtId="49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49" fontId="0" fillId="5" borderId="6" xfId="0" applyNumberFormat="1" applyFill="1" applyBorder="1" applyAlignment="1" applyProtection="1">
      <alignment horizontal="center"/>
      <protection locked="0"/>
    </xf>
    <xf numFmtId="3" fontId="0" fillId="5" borderId="4" xfId="0" applyNumberFormat="1" applyFill="1" applyBorder="1" applyAlignment="1" applyProtection="1">
      <alignment horizontal="center"/>
      <protection locked="0"/>
    </xf>
    <xf numFmtId="3" fontId="0" fillId="5" borderId="1" xfId="0" applyNumberFormat="1" applyFill="1" applyBorder="1" applyAlignment="1" applyProtection="1">
      <alignment horizontal="center"/>
      <protection locked="0"/>
    </xf>
    <xf numFmtId="3" fontId="0" fillId="5" borderId="6" xfId="0" applyNumberFormat="1" applyFill="1" applyBorder="1" applyAlignment="1" applyProtection="1">
      <alignment horizontal="center"/>
      <protection locked="0"/>
    </xf>
    <xf numFmtId="3" fontId="0" fillId="5" borderId="13" xfId="0" applyNumberFormat="1" applyFill="1" applyBorder="1" applyAlignment="1">
      <alignment horizontal="center"/>
    </xf>
    <xf numFmtId="3" fontId="53" fillId="5" borderId="40" xfId="0" applyNumberFormat="1" applyFont="1" applyFill="1" applyBorder="1" applyAlignment="1">
      <alignment horizontal="center"/>
    </xf>
    <xf numFmtId="3" fontId="53" fillId="5" borderId="42" xfId="0" applyNumberFormat="1" applyFont="1" applyFill="1" applyBorder="1" applyAlignment="1">
      <alignment horizontal="center"/>
    </xf>
    <xf numFmtId="3" fontId="53" fillId="5" borderId="41" xfId="0" applyNumberFormat="1" applyFont="1" applyFill="1" applyBorder="1" applyAlignment="1">
      <alignment horizontal="center"/>
    </xf>
    <xf numFmtId="3" fontId="53" fillId="5" borderId="39" xfId="0" applyNumberFormat="1" applyFont="1" applyFill="1" applyBorder="1" applyAlignment="1">
      <alignment horizontal="center"/>
    </xf>
    <xf numFmtId="0" fontId="53" fillId="5" borderId="0" xfId="0" applyFont="1" applyFill="1" applyAlignment="1">
      <alignment horizontal="right"/>
    </xf>
    <xf numFmtId="0" fontId="53" fillId="5" borderId="7" xfId="0" applyFont="1" applyFill="1" applyBorder="1" applyAlignment="1">
      <alignment horizontal="right"/>
    </xf>
    <xf numFmtId="3" fontId="53" fillId="5" borderId="0" xfId="0" applyNumberFormat="1" applyFont="1" applyFill="1" applyAlignment="1">
      <alignment horizontal="center"/>
    </xf>
    <xf numFmtId="3" fontId="52" fillId="5" borderId="0" xfId="0" applyNumberFormat="1" applyFont="1" applyFill="1" applyAlignment="1">
      <alignment horizontal="center"/>
    </xf>
    <xf numFmtId="3" fontId="0" fillId="5" borderId="0" xfId="0" applyNumberFormat="1" applyFill="1"/>
    <xf numFmtId="168" fontId="51" fillId="5" borderId="0" xfId="0" applyNumberFormat="1" applyFont="1" applyFill="1"/>
    <xf numFmtId="0" fontId="17" fillId="0" borderId="39" xfId="43" applyFont="1" applyBorder="1"/>
    <xf numFmtId="0" fontId="17" fillId="0" borderId="43" xfId="43" applyFont="1" applyBorder="1"/>
    <xf numFmtId="0" fontId="17" fillId="0" borderId="44" xfId="43" applyFont="1" applyBorder="1"/>
    <xf numFmtId="0" fontId="17" fillId="0" borderId="0" xfId="0" applyFont="1"/>
    <xf numFmtId="0" fontId="17" fillId="0" borderId="39" xfId="0" applyFont="1" applyBorder="1"/>
    <xf numFmtId="170" fontId="17" fillId="0" borderId="39" xfId="0" applyNumberFormat="1" applyFont="1" applyBorder="1"/>
    <xf numFmtId="0" fontId="17" fillId="0" borderId="39" xfId="0" applyFont="1" applyBorder="1" applyAlignment="1">
      <alignment horizontal="left"/>
    </xf>
    <xf numFmtId="170" fontId="17" fillId="0" borderId="39" xfId="44" applyNumberFormat="1" applyFont="1" applyBorder="1"/>
    <xf numFmtId="0" fontId="17" fillId="0" borderId="42" xfId="0" applyFont="1" applyBorder="1"/>
    <xf numFmtId="0" fontId="17" fillId="0" borderId="40" xfId="0" applyFont="1" applyBorder="1" applyAlignment="1">
      <alignment horizontal="left"/>
    </xf>
    <xf numFmtId="0" fontId="17" fillId="0" borderId="4" xfId="0" applyFont="1" applyBorder="1" applyAlignment="1">
      <alignment horizontal="left"/>
    </xf>
    <xf numFmtId="0" fontId="17" fillId="0" borderId="1" xfId="0" applyFont="1" applyBorder="1"/>
    <xf numFmtId="170" fontId="17" fillId="0" borderId="13" xfId="44" applyNumberFormat="1" applyFont="1" applyBorder="1"/>
    <xf numFmtId="0" fontId="17" fillId="0" borderId="7" xfId="0" applyFont="1" applyBorder="1"/>
    <xf numFmtId="170" fontId="17" fillId="0" borderId="13" xfId="0" applyNumberFormat="1" applyFont="1" applyBorder="1"/>
    <xf numFmtId="171" fontId="17" fillId="0" borderId="39" xfId="0" applyNumberFormat="1" applyFont="1" applyBorder="1"/>
    <xf numFmtId="8" fontId="17" fillId="0" borderId="39" xfId="0" applyNumberFormat="1" applyFont="1" applyBorder="1"/>
    <xf numFmtId="0" fontId="17" fillId="33" borderId="60" xfId="0" applyFont="1" applyFill="1" applyBorder="1"/>
    <xf numFmtId="0" fontId="17" fillId="33" borderId="48" xfId="0" applyFont="1" applyFill="1" applyBorder="1"/>
    <xf numFmtId="0" fontId="53" fillId="33" borderId="47" xfId="0" applyFont="1" applyFill="1" applyBorder="1" applyAlignment="1">
      <alignment horizontal="left" vertical="center"/>
    </xf>
    <xf numFmtId="0" fontId="17" fillId="33" borderId="48" xfId="0" applyFont="1" applyFill="1" applyBorder="1" applyAlignment="1">
      <alignment vertical="center"/>
    </xf>
    <xf numFmtId="0" fontId="53" fillId="33" borderId="59" xfId="0" applyFont="1" applyFill="1" applyBorder="1" applyAlignment="1">
      <alignment horizontal="left" vertical="center"/>
    </xf>
    <xf numFmtId="0" fontId="17" fillId="33" borderId="60" xfId="0" applyFont="1" applyFill="1" applyBorder="1" applyAlignment="1">
      <alignment vertical="center"/>
    </xf>
    <xf numFmtId="0" fontId="17" fillId="0" borderId="36" xfId="0" applyFont="1" applyBorder="1" applyAlignment="1">
      <alignment horizontal="left"/>
    </xf>
    <xf numFmtId="170" fontId="17" fillId="0" borderId="43" xfId="0" applyNumberFormat="1" applyFont="1" applyBorder="1"/>
    <xf numFmtId="170" fontId="17" fillId="0" borderId="43" xfId="44" applyNumberFormat="1" applyFont="1" applyBorder="1"/>
    <xf numFmtId="0" fontId="17" fillId="33" borderId="61" xfId="0" applyFont="1" applyFill="1" applyBorder="1"/>
    <xf numFmtId="0" fontId="17" fillId="33" borderId="63" xfId="0" applyFont="1" applyFill="1" applyBorder="1"/>
    <xf numFmtId="0" fontId="17" fillId="33" borderId="13" xfId="0" applyFont="1" applyFill="1" applyBorder="1"/>
    <xf numFmtId="0" fontId="18" fillId="33" borderId="13" xfId="0" applyFont="1" applyFill="1" applyBorder="1"/>
    <xf numFmtId="0" fontId="17" fillId="0" borderId="13" xfId="0" applyFont="1" applyBorder="1"/>
    <xf numFmtId="0" fontId="18" fillId="0" borderId="65" xfId="0" applyFont="1" applyBorder="1"/>
    <xf numFmtId="0" fontId="18" fillId="0" borderId="54" xfId="0" applyFont="1" applyBorder="1"/>
    <xf numFmtId="0" fontId="18" fillId="0" borderId="57" xfId="0" applyFont="1" applyBorder="1"/>
    <xf numFmtId="0" fontId="17" fillId="41" borderId="9" xfId="43" applyFont="1" applyFill="1" applyBorder="1"/>
    <xf numFmtId="0" fontId="17" fillId="44" borderId="9" xfId="43" applyFont="1" applyFill="1" applyBorder="1"/>
    <xf numFmtId="0" fontId="17" fillId="44" borderId="39" xfId="43" applyFont="1" applyFill="1" applyBorder="1"/>
    <xf numFmtId="0" fontId="17" fillId="44" borderId="9" xfId="43" applyFont="1" applyFill="1" applyBorder="1" applyAlignment="1">
      <alignment horizontal="left" vertical="top" wrapText="1"/>
    </xf>
    <xf numFmtId="0" fontId="17" fillId="44" borderId="40" xfId="43" applyFont="1" applyFill="1" applyBorder="1"/>
    <xf numFmtId="0" fontId="17" fillId="41" borderId="13" xfId="43" applyFont="1" applyFill="1" applyBorder="1"/>
    <xf numFmtId="0" fontId="17" fillId="44" borderId="13" xfId="43" applyFont="1" applyFill="1" applyBorder="1"/>
    <xf numFmtId="0" fontId="17" fillId="41" borderId="10" xfId="43" applyFont="1" applyFill="1" applyBorder="1"/>
    <xf numFmtId="0" fontId="17" fillId="35" borderId="10" xfId="43" applyFont="1" applyFill="1" applyBorder="1" applyAlignment="1">
      <alignment vertical="center"/>
    </xf>
    <xf numFmtId="0" fontId="17" fillId="35" borderId="3" xfId="43" applyFont="1" applyFill="1" applyBorder="1" applyAlignment="1">
      <alignment vertical="center"/>
    </xf>
    <xf numFmtId="10" fontId="17" fillId="35" borderId="3" xfId="43" applyNumberFormat="1" applyFont="1" applyFill="1" applyBorder="1" applyAlignment="1">
      <alignment vertical="center"/>
    </xf>
    <xf numFmtId="0" fontId="17" fillId="37" borderId="1" xfId="43" applyFont="1" applyFill="1" applyBorder="1"/>
    <xf numFmtId="10" fontId="17" fillId="37" borderId="1" xfId="43" applyNumberFormat="1" applyFont="1" applyFill="1" applyBorder="1"/>
    <xf numFmtId="0" fontId="17" fillId="35" borderId="1" xfId="43" applyFont="1" applyFill="1" applyBorder="1"/>
    <xf numFmtId="168" fontId="17" fillId="35" borderId="1" xfId="43" applyNumberFormat="1" applyFont="1" applyFill="1" applyBorder="1"/>
    <xf numFmtId="10" fontId="17" fillId="35" borderId="1" xfId="43" applyNumberFormat="1" applyFont="1" applyFill="1" applyBorder="1"/>
    <xf numFmtId="0" fontId="17" fillId="35" borderId="40" xfId="43" applyFont="1" applyFill="1" applyBorder="1"/>
    <xf numFmtId="0" fontId="17" fillId="35" borderId="4" xfId="43" applyFont="1" applyFill="1" applyBorder="1"/>
    <xf numFmtId="10" fontId="17" fillId="35" borderId="6" xfId="43" applyNumberFormat="1" applyFont="1" applyFill="1" applyBorder="1"/>
    <xf numFmtId="0" fontId="53" fillId="0" borderId="0" xfId="42" applyFont="1"/>
    <xf numFmtId="0" fontId="18" fillId="7" borderId="1" xfId="43" applyFont="1" applyFill="1" applyBorder="1"/>
    <xf numFmtId="0" fontId="20" fillId="0" borderId="2" xfId="43" applyFont="1" applyBorder="1"/>
    <xf numFmtId="0" fontId="17" fillId="3" borderId="11" xfId="43" applyFont="1" applyFill="1" applyBorder="1" applyAlignment="1">
      <alignment horizontal="center" vertical="center"/>
    </xf>
    <xf numFmtId="10" fontId="19" fillId="35" borderId="11" xfId="43" applyNumberFormat="1" applyFont="1" applyFill="1" applyBorder="1" applyAlignment="1">
      <alignment horizontal="center" vertical="center" wrapText="1"/>
    </xf>
    <xf numFmtId="0" fontId="18" fillId="3" borderId="9" xfId="43" applyFont="1" applyFill="1" applyBorder="1" applyAlignment="1">
      <alignment horizontal="center" vertical="center"/>
    </xf>
    <xf numFmtId="0" fontId="18" fillId="3" borderId="39" xfId="43" applyFont="1" applyFill="1" applyBorder="1" applyAlignment="1">
      <alignment horizontal="center" vertical="center"/>
    </xf>
    <xf numFmtId="0" fontId="18" fillId="0" borderId="0" xfId="43" applyFont="1" applyAlignment="1">
      <alignment horizontal="center" vertical="center"/>
    </xf>
    <xf numFmtId="0" fontId="1" fillId="0" borderId="0" xfId="42" applyFont="1"/>
    <xf numFmtId="0" fontId="17" fillId="34" borderId="6" xfId="43" applyFont="1" applyFill="1" applyBorder="1"/>
    <xf numFmtId="168" fontId="18" fillId="41" borderId="13" xfId="1" applyNumberFormat="1" applyFont="1" applyFill="1" applyBorder="1"/>
    <xf numFmtId="168" fontId="17" fillId="40" borderId="13" xfId="1" applyNumberFormat="1" applyFont="1" applyFill="1" applyBorder="1"/>
    <xf numFmtId="168" fontId="18" fillId="7" borderId="20" xfId="1" applyNumberFormat="1" applyFont="1" applyFill="1" applyBorder="1"/>
    <xf numFmtId="0" fontId="17" fillId="44" borderId="40" xfId="43" applyFont="1" applyFill="1" applyBorder="1" applyAlignment="1">
      <alignment horizontal="left" wrapText="1"/>
    </xf>
    <xf numFmtId="0" fontId="17" fillId="0" borderId="39" xfId="0" applyFont="1" applyBorder="1" applyAlignment="1">
      <alignment wrapText="1"/>
    </xf>
    <xf numFmtId="42" fontId="17" fillId="0" borderId="39" xfId="0" applyNumberFormat="1" applyFont="1" applyBorder="1"/>
    <xf numFmtId="42" fontId="17" fillId="0" borderId="39" xfId="44" applyNumberFormat="1" applyFont="1" applyBorder="1"/>
    <xf numFmtId="0" fontId="17" fillId="0" borderId="43" xfId="0" applyFont="1" applyBorder="1"/>
    <xf numFmtId="42" fontId="17" fillId="0" borderId="43" xfId="44" applyNumberFormat="1" applyFont="1" applyBorder="1"/>
    <xf numFmtId="0" fontId="17" fillId="0" borderId="44" xfId="0" applyFont="1" applyBorder="1"/>
    <xf numFmtId="170" fontId="17" fillId="0" borderId="44" xfId="44" applyNumberFormat="1" applyFont="1" applyBorder="1"/>
    <xf numFmtId="170" fontId="17" fillId="0" borderId="45" xfId="44" applyNumberFormat="1" applyFont="1" applyBorder="1"/>
    <xf numFmtId="170" fontId="17" fillId="0" borderId="40" xfId="44" applyNumberFormat="1" applyFont="1" applyBorder="1"/>
    <xf numFmtId="170" fontId="17" fillId="0" borderId="36" xfId="44" applyNumberFormat="1" applyFont="1" applyBorder="1"/>
    <xf numFmtId="0" fontId="18" fillId="0" borderId="40" xfId="0" applyFont="1" applyBorder="1"/>
    <xf numFmtId="0" fontId="17" fillId="0" borderId="49" xfId="0" applyFont="1" applyBorder="1"/>
    <xf numFmtId="0" fontId="18" fillId="45" borderId="9" xfId="43" applyFont="1" applyFill="1" applyBorder="1" applyAlignment="1">
      <alignment horizontal="center" vertical="center"/>
    </xf>
    <xf numFmtId="0" fontId="18" fillId="45" borderId="39" xfId="43" applyFont="1" applyFill="1" applyBorder="1" applyAlignment="1">
      <alignment horizontal="center" vertical="center"/>
    </xf>
    <xf numFmtId="0" fontId="18" fillId="47" borderId="39" xfId="43" applyFont="1" applyFill="1" applyBorder="1" applyAlignment="1">
      <alignment horizontal="center" vertical="center"/>
    </xf>
    <xf numFmtId="0" fontId="17" fillId="0" borderId="55" xfId="43" applyFont="1" applyBorder="1"/>
    <xf numFmtId="0" fontId="17" fillId="41" borderId="40" xfId="43" applyFont="1" applyFill="1" applyBorder="1"/>
    <xf numFmtId="0" fontId="17" fillId="41" borderId="4" xfId="43" applyFont="1" applyFill="1" applyBorder="1"/>
    <xf numFmtId="0" fontId="17" fillId="44" borderId="4" xfId="43" applyFont="1" applyFill="1" applyBorder="1"/>
    <xf numFmtId="42" fontId="0" fillId="0" borderId="39" xfId="0" applyNumberFormat="1" applyBorder="1"/>
    <xf numFmtId="0" fontId="0" fillId="47" borderId="39" xfId="0" applyFill="1" applyBorder="1"/>
    <xf numFmtId="0" fontId="20" fillId="8" borderId="39" xfId="43" applyFont="1" applyFill="1" applyBorder="1" applyAlignment="1">
      <alignment horizontal="centerContinuous"/>
    </xf>
    <xf numFmtId="0" fontId="20" fillId="47" borderId="39" xfId="43" applyFont="1" applyFill="1" applyBorder="1" applyAlignment="1">
      <alignment horizontal="centerContinuous"/>
    </xf>
    <xf numFmtId="42" fontId="20" fillId="8" borderId="39" xfId="43" applyNumberFormat="1" applyFont="1" applyFill="1" applyBorder="1" applyAlignment="1">
      <alignment horizontal="centerContinuous"/>
    </xf>
    <xf numFmtId="42" fontId="0" fillId="8" borderId="39" xfId="0" applyNumberFormat="1" applyFill="1" applyBorder="1"/>
    <xf numFmtId="42" fontId="0" fillId="0" borderId="54" xfId="0" applyNumberFormat="1" applyBorder="1"/>
    <xf numFmtId="0" fontId="0" fillId="47" borderId="54" xfId="0" applyFill="1" applyBorder="1"/>
    <xf numFmtId="0" fontId="17" fillId="0" borderId="14" xfId="43" applyFont="1" applyBorder="1"/>
    <xf numFmtId="0" fontId="17" fillId="0" borderId="66" xfId="43" applyFont="1" applyBorder="1" applyAlignment="1">
      <alignment horizontal="left"/>
    </xf>
    <xf numFmtId="0" fontId="17" fillId="0" borderId="66" xfId="43" applyFont="1" applyBorder="1"/>
    <xf numFmtId="42" fontId="2" fillId="0" borderId="54" xfId="0" applyNumberFormat="1" applyFont="1" applyBorder="1"/>
    <xf numFmtId="0" fontId="2" fillId="47" borderId="54" xfId="0" applyFont="1" applyFill="1" applyBorder="1"/>
    <xf numFmtId="0" fontId="0" fillId="47" borderId="39" xfId="0" applyFill="1" applyBorder="1" applyAlignment="1">
      <alignment horizontal="center" vertical="center"/>
    </xf>
    <xf numFmtId="0" fontId="20" fillId="48" borderId="41" xfId="43" applyFont="1" applyFill="1" applyBorder="1"/>
    <xf numFmtId="0" fontId="59" fillId="48" borderId="0" xfId="42" applyFont="1" applyFill="1"/>
    <xf numFmtId="0" fontId="20" fillId="48" borderId="0" xfId="43" applyFont="1" applyFill="1"/>
    <xf numFmtId="0" fontId="20" fillId="7" borderId="1" xfId="43" applyFont="1" applyFill="1" applyBorder="1" applyAlignment="1">
      <alignment horizontal="left"/>
    </xf>
    <xf numFmtId="42" fontId="18" fillId="7" borderId="39" xfId="43" applyNumberFormat="1" applyFont="1" applyFill="1" applyBorder="1" applyAlignment="1">
      <alignment horizontal="centerContinuous"/>
    </xf>
    <xf numFmtId="42" fontId="2" fillId="7" borderId="39" xfId="0" applyNumberFormat="1" applyFont="1" applyFill="1" applyBorder="1"/>
    <xf numFmtId="0" fontId="18" fillId="7" borderId="0" xfId="43" applyFont="1" applyFill="1" applyAlignment="1">
      <alignment horizontal="centerContinuous"/>
    </xf>
    <xf numFmtId="42" fontId="2" fillId="7" borderId="43" xfId="0" applyNumberFormat="1" applyFont="1" applyFill="1" applyBorder="1"/>
    <xf numFmtId="0" fontId="17" fillId="7" borderId="55" xfId="43" applyFont="1" applyFill="1" applyBorder="1"/>
    <xf numFmtId="42" fontId="2" fillId="7" borderId="54" xfId="0" applyNumberFormat="1" applyFont="1" applyFill="1" applyBorder="1"/>
    <xf numFmtId="0" fontId="2" fillId="49" borderId="39" xfId="0" applyFont="1" applyFill="1" applyBorder="1"/>
    <xf numFmtId="0" fontId="2" fillId="49" borderId="43" xfId="0" applyFont="1" applyFill="1" applyBorder="1"/>
    <xf numFmtId="0" fontId="2" fillId="49" borderId="54" xfId="0" applyFont="1" applyFill="1" applyBorder="1"/>
    <xf numFmtId="42" fontId="18" fillId="0" borderId="39" xfId="43" applyNumberFormat="1" applyFont="1" applyBorder="1"/>
    <xf numFmtId="0" fontId="20" fillId="46" borderId="0" xfId="43" applyFont="1" applyFill="1"/>
    <xf numFmtId="0" fontId="59" fillId="46" borderId="0" xfId="42" applyFont="1" applyFill="1"/>
    <xf numFmtId="0" fontId="17" fillId="46" borderId="0" xfId="43" applyFont="1" applyFill="1"/>
    <xf numFmtId="0" fontId="1" fillId="34" borderId="0" xfId="42" applyFont="1" applyFill="1"/>
    <xf numFmtId="0" fontId="1" fillId="34" borderId="5" xfId="42" applyFont="1" applyFill="1" applyBorder="1"/>
    <xf numFmtId="168" fontId="18" fillId="7" borderId="13" xfId="1" applyNumberFormat="1" applyFont="1" applyFill="1" applyBorder="1"/>
    <xf numFmtId="3" fontId="17" fillId="34" borderId="36" xfId="1" applyNumberFormat="1" applyFont="1" applyFill="1" applyBorder="1"/>
    <xf numFmtId="3" fontId="17" fillId="34" borderId="7" xfId="1" applyNumberFormat="1" applyFont="1" applyFill="1" applyBorder="1"/>
    <xf numFmtId="165" fontId="17" fillId="34" borderId="14" xfId="1" applyFont="1" applyFill="1" applyBorder="1"/>
    <xf numFmtId="0" fontId="20" fillId="46" borderId="40" xfId="43" applyFont="1" applyFill="1" applyBorder="1" applyAlignment="1">
      <alignment horizontal="left"/>
    </xf>
    <xf numFmtId="0" fontId="17" fillId="46" borderId="0" xfId="43" applyFont="1" applyFill="1" applyAlignment="1">
      <alignment horizontal="centerContinuous"/>
    </xf>
    <xf numFmtId="10" fontId="17" fillId="46" borderId="0" xfId="43" applyNumberFormat="1" applyFont="1" applyFill="1" applyAlignment="1">
      <alignment horizontal="centerContinuous"/>
    </xf>
    <xf numFmtId="0" fontId="20" fillId="8" borderId="40" xfId="43" applyFont="1" applyFill="1" applyBorder="1" applyAlignment="1">
      <alignment horizontal="centerContinuous"/>
    </xf>
    <xf numFmtId="0" fontId="20" fillId="0" borderId="12" xfId="43" applyFont="1" applyBorder="1" applyAlignment="1">
      <alignment horizontal="centerContinuous"/>
    </xf>
    <xf numFmtId="165" fontId="17" fillId="46" borderId="39" xfId="1" applyFont="1" applyFill="1" applyBorder="1"/>
    <xf numFmtId="165" fontId="17" fillId="46" borderId="8" xfId="1" applyFont="1" applyFill="1" applyBorder="1"/>
    <xf numFmtId="0" fontId="62" fillId="8" borderId="40" xfId="66" applyFont="1" applyFill="1" applyBorder="1"/>
    <xf numFmtId="0" fontId="17" fillId="8" borderId="40" xfId="66" applyFont="1" applyFill="1" applyBorder="1"/>
    <xf numFmtId="0" fontId="18" fillId="8" borderId="1" xfId="66" applyFont="1" applyFill="1" applyBorder="1"/>
    <xf numFmtId="0" fontId="17" fillId="8" borderId="1" xfId="66" applyFont="1" applyFill="1" applyBorder="1"/>
    <xf numFmtId="10" fontId="17" fillId="8" borderId="1" xfId="66" applyNumberFormat="1" applyFont="1" applyFill="1" applyBorder="1"/>
    <xf numFmtId="168" fontId="18" fillId="7" borderId="18" xfId="1" applyNumberFormat="1" applyFont="1" applyFill="1" applyBorder="1"/>
    <xf numFmtId="0" fontId="20" fillId="0" borderId="2" xfId="43" applyFont="1" applyBorder="1" applyAlignment="1">
      <alignment horizontal="centerContinuous"/>
    </xf>
    <xf numFmtId="168" fontId="18" fillId="7" borderId="13" xfId="66" applyNumberFormat="1" applyFont="1" applyFill="1" applyBorder="1"/>
    <xf numFmtId="0" fontId="20" fillId="46" borderId="13" xfId="43" applyFont="1" applyFill="1" applyBorder="1"/>
    <xf numFmtId="0" fontId="20" fillId="46" borderId="39" xfId="43" applyFont="1" applyFill="1" applyBorder="1"/>
    <xf numFmtId="0" fontId="18" fillId="46" borderId="0" xfId="43" applyFont="1" applyFill="1"/>
    <xf numFmtId="0" fontId="17" fillId="46" borderId="7" xfId="43" applyFont="1" applyFill="1" applyBorder="1"/>
    <xf numFmtId="0" fontId="17" fillId="46" borderId="14" xfId="43" applyFont="1" applyFill="1" applyBorder="1"/>
    <xf numFmtId="0" fontId="20" fillId="46" borderId="36" xfId="43" applyFont="1" applyFill="1" applyBorder="1"/>
    <xf numFmtId="0" fontId="17" fillId="46" borderId="4" xfId="43" applyFont="1" applyFill="1" applyBorder="1"/>
    <xf numFmtId="0" fontId="20" fillId="46" borderId="40" xfId="43" applyFont="1" applyFill="1" applyBorder="1"/>
    <xf numFmtId="0" fontId="17" fillId="0" borderId="43" xfId="0" applyFont="1" applyBorder="1" applyAlignment="1">
      <alignment wrapText="1"/>
    </xf>
    <xf numFmtId="0" fontId="17" fillId="0" borderId="41" xfId="0" applyFont="1" applyBorder="1"/>
    <xf numFmtId="0" fontId="17" fillId="0" borderId="14" xfId="0" applyFont="1" applyBorder="1"/>
    <xf numFmtId="0" fontId="17" fillId="0" borderId="68" xfId="43" applyFont="1" applyBorder="1"/>
    <xf numFmtId="0" fontId="17" fillId="0" borderId="41" xfId="43" applyFont="1" applyBorder="1"/>
    <xf numFmtId="170" fontId="17" fillId="0" borderId="71" xfId="44" applyNumberFormat="1" applyFont="1" applyBorder="1"/>
    <xf numFmtId="170" fontId="17" fillId="0" borderId="72" xfId="44" applyNumberFormat="1" applyFont="1" applyBorder="1"/>
    <xf numFmtId="170" fontId="17" fillId="0" borderId="70" xfId="44" applyNumberFormat="1" applyFont="1" applyBorder="1"/>
    <xf numFmtId="42" fontId="17" fillId="0" borderId="40" xfId="44" applyNumberFormat="1" applyFont="1" applyBorder="1"/>
    <xf numFmtId="42" fontId="17" fillId="0" borderId="36" xfId="44" applyNumberFormat="1" applyFont="1" applyBorder="1"/>
    <xf numFmtId="0" fontId="17" fillId="0" borderId="41" xfId="0" applyFont="1" applyBorder="1" applyAlignment="1">
      <alignment wrapText="1"/>
    </xf>
    <xf numFmtId="0" fontId="18" fillId="0" borderId="42" xfId="0" applyFont="1" applyBorder="1"/>
    <xf numFmtId="0" fontId="64" fillId="0" borderId="0" xfId="0" applyFont="1"/>
    <xf numFmtId="0" fontId="18" fillId="50" borderId="0" xfId="0" applyFont="1" applyFill="1" applyAlignment="1">
      <alignment vertical="center"/>
    </xf>
    <xf numFmtId="0" fontId="18" fillId="50" borderId="0" xfId="0" applyFont="1" applyFill="1" applyAlignment="1">
      <alignment horizontal="center" vertical="center"/>
    </xf>
    <xf numFmtId="0" fontId="18" fillId="50" borderId="0" xfId="0" applyFont="1" applyFill="1"/>
    <xf numFmtId="0" fontId="17" fillId="50" borderId="0" xfId="0" applyFont="1" applyFill="1"/>
    <xf numFmtId="0" fontId="18" fillId="50" borderId="39" xfId="0" applyFont="1" applyFill="1" applyBorder="1" applyAlignment="1">
      <alignment horizontal="center"/>
    </xf>
    <xf numFmtId="0" fontId="18" fillId="50" borderId="39" xfId="0" applyFont="1" applyFill="1" applyBorder="1" applyAlignment="1">
      <alignment horizontal="center" wrapText="1"/>
    </xf>
    <xf numFmtId="0" fontId="18" fillId="50" borderId="39" xfId="0" applyFont="1" applyFill="1" applyBorder="1" applyAlignment="1">
      <alignment horizontal="center" vertical="center"/>
    </xf>
    <xf numFmtId="0" fontId="18" fillId="50" borderId="40" xfId="0" applyFont="1" applyFill="1" applyBorder="1" applyAlignment="1">
      <alignment vertical="center"/>
    </xf>
    <xf numFmtId="0" fontId="18" fillId="50" borderId="54" xfId="0" applyFont="1" applyFill="1" applyBorder="1"/>
    <xf numFmtId="0" fontId="17" fillId="50" borderId="54" xfId="0" applyFont="1" applyFill="1" applyBorder="1"/>
    <xf numFmtId="42" fontId="17" fillId="50" borderId="54" xfId="97" applyNumberFormat="1" applyFont="1" applyFill="1" applyBorder="1"/>
    <xf numFmtId="42" fontId="17" fillId="50" borderId="67" xfId="97" applyNumberFormat="1" applyFont="1" applyFill="1" applyBorder="1"/>
    <xf numFmtId="0" fontId="0" fillId="51" borderId="12" xfId="0" applyFill="1" applyBorder="1"/>
    <xf numFmtId="0" fontId="0" fillId="51" borderId="73" xfId="0" applyFill="1" applyBorder="1"/>
    <xf numFmtId="0" fontId="0" fillId="52" borderId="12" xfId="0" applyFill="1" applyBorder="1"/>
    <xf numFmtId="0" fontId="0" fillId="52" borderId="73" xfId="0" applyFill="1" applyBorder="1"/>
    <xf numFmtId="0" fontId="17" fillId="45" borderId="0" xfId="0" applyFont="1" applyFill="1"/>
    <xf numFmtId="0" fontId="18" fillId="45" borderId="39" xfId="0" applyFont="1" applyFill="1" applyBorder="1" applyAlignment="1">
      <alignment vertical="center"/>
    </xf>
    <xf numFmtId="0" fontId="18" fillId="45" borderId="39" xfId="0" applyFont="1" applyFill="1" applyBorder="1" applyAlignment="1">
      <alignment horizontal="center" vertical="center"/>
    </xf>
    <xf numFmtId="0" fontId="17" fillId="45" borderId="56" xfId="0" applyFont="1" applyFill="1" applyBorder="1"/>
    <xf numFmtId="170" fontId="17" fillId="45" borderId="54" xfId="97" applyNumberFormat="1" applyFont="1" applyFill="1" applyBorder="1"/>
    <xf numFmtId="170" fontId="17" fillId="45" borderId="57" xfId="97" applyNumberFormat="1" applyFont="1" applyFill="1" applyBorder="1"/>
    <xf numFmtId="0" fontId="18" fillId="50" borderId="39" xfId="0" applyFont="1" applyFill="1" applyBorder="1" applyAlignment="1">
      <alignment vertical="center"/>
    </xf>
    <xf numFmtId="0" fontId="17" fillId="50" borderId="56" xfId="0" applyFont="1" applyFill="1" applyBorder="1"/>
    <xf numFmtId="170" fontId="17" fillId="50" borderId="54" xfId="97" applyNumberFormat="1" applyFont="1" applyFill="1" applyBorder="1"/>
    <xf numFmtId="170" fontId="17" fillId="50" borderId="67" xfId="97" applyNumberFormat="1" applyFont="1" applyFill="1" applyBorder="1"/>
    <xf numFmtId="0" fontId="18" fillId="45" borderId="66" xfId="0" applyFont="1" applyFill="1" applyBorder="1"/>
    <xf numFmtId="0" fontId="17" fillId="45" borderId="54" xfId="0" applyFont="1" applyFill="1" applyBorder="1"/>
    <xf numFmtId="42" fontId="17" fillId="45" borderId="54" xfId="97" applyNumberFormat="1" applyFont="1" applyFill="1" applyBorder="1"/>
    <xf numFmtId="42" fontId="17" fillId="45" borderId="57" xfId="97" applyNumberFormat="1" applyFont="1" applyFill="1" applyBorder="1"/>
    <xf numFmtId="0" fontId="18" fillId="45" borderId="0" xfId="0" applyFont="1" applyFill="1"/>
    <xf numFmtId="0" fontId="18" fillId="45" borderId="41" xfId="0" applyFont="1" applyFill="1" applyBorder="1" applyAlignment="1">
      <alignment horizontal="center"/>
    </xf>
    <xf numFmtId="0" fontId="18" fillId="45" borderId="39" xfId="0" applyFont="1" applyFill="1" applyBorder="1" applyAlignment="1">
      <alignment horizontal="center"/>
    </xf>
    <xf numFmtId="0" fontId="18" fillId="45" borderId="39" xfId="0" applyFont="1" applyFill="1" applyBorder="1" applyAlignment="1">
      <alignment horizontal="center" wrapText="1"/>
    </xf>
    <xf numFmtId="0" fontId="18" fillId="45" borderId="0" xfId="0" applyFont="1" applyFill="1" applyAlignment="1">
      <alignment vertical="center"/>
    </xf>
    <xf numFmtId="0" fontId="18" fillId="45" borderId="0" xfId="0" applyFont="1" applyFill="1" applyAlignment="1">
      <alignment horizontal="center" vertical="center"/>
    </xf>
    <xf numFmtId="0" fontId="0" fillId="52" borderId="43" xfId="0" applyFill="1" applyBorder="1"/>
    <xf numFmtId="0" fontId="18" fillId="50" borderId="43" xfId="0" applyFont="1" applyFill="1" applyBorder="1" applyAlignment="1">
      <alignment vertical="center"/>
    </xf>
    <xf numFmtId="0" fontId="18" fillId="50" borderId="43" xfId="0" applyFont="1" applyFill="1" applyBorder="1" applyAlignment="1">
      <alignment horizontal="center" vertical="center"/>
    </xf>
    <xf numFmtId="0" fontId="18" fillId="50" borderId="54" xfId="43" applyFont="1" applyFill="1" applyBorder="1"/>
    <xf numFmtId="170" fontId="17" fillId="50" borderId="57" xfId="97" applyNumberFormat="1" applyFont="1" applyFill="1" applyBorder="1"/>
    <xf numFmtId="0" fontId="17" fillId="45" borderId="69" xfId="0" applyFont="1" applyFill="1" applyBorder="1"/>
    <xf numFmtId="0" fontId="18" fillId="45" borderId="14" xfId="0" applyFont="1" applyFill="1" applyBorder="1" applyAlignment="1">
      <alignment vertical="center"/>
    </xf>
    <xf numFmtId="0" fontId="18" fillId="45" borderId="43" xfId="0" applyFont="1" applyFill="1" applyBorder="1" applyAlignment="1">
      <alignment vertical="center"/>
    </xf>
    <xf numFmtId="0" fontId="18" fillId="45" borderId="43" xfId="0" applyFont="1" applyFill="1" applyBorder="1" applyAlignment="1">
      <alignment horizontal="center" vertical="center"/>
    </xf>
    <xf numFmtId="0" fontId="18" fillId="45" borderId="70" xfId="0" applyFont="1" applyFill="1" applyBorder="1" applyAlignment="1">
      <alignment vertical="center"/>
    </xf>
    <xf numFmtId="0" fontId="18" fillId="45" borderId="66" xfId="43" applyFont="1" applyFill="1" applyBorder="1"/>
    <xf numFmtId="1" fontId="17" fillId="37" borderId="11" xfId="43" applyNumberFormat="1" applyFont="1" applyFill="1" applyBorder="1" applyAlignment="1">
      <alignment horizontal="right"/>
    </xf>
    <xf numFmtId="1" fontId="17" fillId="37" borderId="36" xfId="43" applyNumberFormat="1" applyFont="1" applyFill="1" applyBorder="1" applyAlignment="1">
      <alignment horizontal="right"/>
    </xf>
    <xf numFmtId="168" fontId="18" fillId="7" borderId="6" xfId="66" applyNumberFormat="1" applyFont="1" applyFill="1" applyBorder="1"/>
    <xf numFmtId="8" fontId="0" fillId="0" borderId="13" xfId="0" applyNumberFormat="1" applyBorder="1"/>
    <xf numFmtId="8" fontId="0" fillId="0" borderId="39" xfId="0" applyNumberFormat="1" applyBorder="1"/>
    <xf numFmtId="0" fontId="18" fillId="3" borderId="40" xfId="43" applyFont="1" applyFill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18" fillId="45" borderId="42" xfId="43" applyFont="1" applyFill="1" applyBorder="1" applyAlignment="1">
      <alignment horizontal="center" vertical="center"/>
    </xf>
    <xf numFmtId="0" fontId="0" fillId="45" borderId="42" xfId="0" applyFill="1" applyBorder="1" applyAlignment="1">
      <alignment horizontal="center" vertical="center"/>
    </xf>
    <xf numFmtId="0" fontId="0" fillId="45" borderId="41" xfId="0" applyFill="1" applyBorder="1" applyAlignment="1">
      <alignment horizontal="center" vertical="center"/>
    </xf>
    <xf numFmtId="0" fontId="0" fillId="49" borderId="14" xfId="0" applyFill="1" applyBorder="1"/>
    <xf numFmtId="0" fontId="0" fillId="46" borderId="6" xfId="0" applyFill="1" applyBorder="1"/>
    <xf numFmtId="0" fontId="61" fillId="35" borderId="40" xfId="90" applyFont="1" applyFill="1" applyBorder="1" applyAlignment="1">
      <alignment horizontal="center" vertical="center" wrapText="1"/>
    </xf>
    <xf numFmtId="0" fontId="61" fillId="35" borderId="42" xfId="90" applyFont="1" applyFill="1" applyBorder="1" applyAlignment="1">
      <alignment horizontal="center" vertical="center" wrapText="1"/>
    </xf>
    <xf numFmtId="0" fontId="61" fillId="35" borderId="41" xfId="90" applyFont="1" applyFill="1" applyBorder="1" applyAlignment="1">
      <alignment horizontal="center" vertical="center" wrapText="1"/>
    </xf>
    <xf numFmtId="3" fontId="18" fillId="34" borderId="1" xfId="1" applyNumberFormat="1" applyFont="1" applyFill="1" applyBorder="1" applyAlignment="1">
      <alignment horizontal="center" vertical="center" wrapText="1"/>
    </xf>
    <xf numFmtId="0" fontId="17" fillId="41" borderId="39" xfId="43" applyFont="1" applyFill="1" applyBorder="1" applyAlignment="1">
      <alignment horizontal="center"/>
    </xf>
    <xf numFmtId="0" fontId="17" fillId="46" borderId="1" xfId="43" applyFont="1" applyFill="1" applyBorder="1" applyAlignment="1">
      <alignment horizontal="center"/>
    </xf>
    <xf numFmtId="0" fontId="17" fillId="46" borderId="6" xfId="43" applyFont="1" applyFill="1" applyBorder="1" applyAlignment="1">
      <alignment horizontal="center"/>
    </xf>
    <xf numFmtId="167" fontId="17" fillId="36" borderId="39" xfId="43" applyNumberFormat="1" applyFont="1" applyFill="1" applyBorder="1" applyAlignment="1">
      <alignment horizontal="center"/>
    </xf>
    <xf numFmtId="0" fontId="17" fillId="0" borderId="39" xfId="0" applyFont="1" applyBorder="1" applyAlignment="1">
      <alignment horizontal="center"/>
    </xf>
    <xf numFmtId="167" fontId="18" fillId="36" borderId="36" xfId="43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18" fillId="7" borderId="38" xfId="43" applyFont="1" applyFill="1" applyBorder="1" applyAlignment="1">
      <alignment horizontal="center"/>
    </xf>
    <xf numFmtId="0" fontId="18" fillId="7" borderId="37" xfId="43" applyFont="1" applyFill="1" applyBorder="1" applyAlignment="1">
      <alignment horizontal="center"/>
    </xf>
    <xf numFmtId="0" fontId="61" fillId="35" borderId="40" xfId="0" applyFont="1" applyFill="1" applyBorder="1" applyAlignment="1">
      <alignment horizontal="center" vertical="center"/>
    </xf>
    <xf numFmtId="0" fontId="61" fillId="35" borderId="42" xfId="0" applyFont="1" applyFill="1" applyBorder="1" applyAlignment="1">
      <alignment horizontal="center" vertical="center"/>
    </xf>
    <xf numFmtId="0" fontId="61" fillId="35" borderId="41" xfId="0" applyFont="1" applyFill="1" applyBorder="1" applyAlignment="1">
      <alignment horizontal="center" vertical="center"/>
    </xf>
    <xf numFmtId="0" fontId="18" fillId="34" borderId="40" xfId="43" applyFont="1" applyFill="1" applyBorder="1" applyAlignment="1">
      <alignment horizontal="center"/>
    </xf>
    <xf numFmtId="0" fontId="18" fillId="34" borderId="42" xfId="43" applyFont="1" applyFill="1" applyBorder="1" applyAlignment="1">
      <alignment horizontal="center"/>
    </xf>
    <xf numFmtId="0" fontId="18" fillId="34" borderId="41" xfId="43" applyFont="1" applyFill="1" applyBorder="1" applyAlignment="1">
      <alignment horizontal="center"/>
    </xf>
    <xf numFmtId="0" fontId="61" fillId="35" borderId="40" xfId="0" applyFont="1" applyFill="1" applyBorder="1" applyAlignment="1">
      <alignment horizontal="center" vertical="center" wrapText="1"/>
    </xf>
    <xf numFmtId="0" fontId="61" fillId="35" borderId="42" xfId="0" applyFont="1" applyFill="1" applyBorder="1" applyAlignment="1">
      <alignment horizontal="center" vertical="center" wrapText="1"/>
    </xf>
    <xf numFmtId="0" fontId="61" fillId="35" borderId="41" xfId="0" applyFont="1" applyFill="1" applyBorder="1" applyAlignment="1">
      <alignment horizontal="center" vertical="center" wrapText="1"/>
    </xf>
    <xf numFmtId="10" fontId="22" fillId="0" borderId="43" xfId="43" applyNumberFormat="1" applyFont="1" applyBorder="1" applyAlignment="1">
      <alignment horizontal="center" vertical="center" wrapText="1"/>
    </xf>
    <xf numFmtId="10" fontId="22" fillId="0" borderId="13" xfId="43" applyNumberFormat="1" applyFont="1" applyBorder="1" applyAlignment="1">
      <alignment horizontal="center" vertical="center" wrapText="1"/>
    </xf>
    <xf numFmtId="0" fontId="17" fillId="41" borderId="39" xfId="0" applyFont="1" applyFill="1" applyBorder="1" applyAlignment="1">
      <alignment horizontal="center"/>
    </xf>
    <xf numFmtId="0" fontId="18" fillId="8" borderId="42" xfId="43" applyFont="1" applyFill="1" applyBorder="1" applyAlignment="1">
      <alignment horizontal="right" wrapText="1"/>
    </xf>
    <xf numFmtId="0" fontId="18" fillId="8" borderId="41" xfId="43" applyFont="1" applyFill="1" applyBorder="1" applyAlignment="1">
      <alignment horizontal="right" wrapText="1"/>
    </xf>
    <xf numFmtId="0" fontId="17" fillId="41" borderId="40" xfId="43" applyFont="1" applyFill="1" applyBorder="1" applyAlignment="1">
      <alignment horizontal="center"/>
    </xf>
    <xf numFmtId="0" fontId="17" fillId="41" borderId="42" xfId="43" applyFont="1" applyFill="1" applyBorder="1" applyAlignment="1">
      <alignment horizontal="center"/>
    </xf>
    <xf numFmtId="0" fontId="17" fillId="41" borderId="41" xfId="43" applyFont="1" applyFill="1" applyBorder="1" applyAlignment="1">
      <alignment horizontal="center"/>
    </xf>
    <xf numFmtId="9" fontId="17" fillId="7" borderId="35" xfId="43" applyNumberFormat="1" applyFont="1" applyFill="1" applyBorder="1" applyAlignment="1">
      <alignment horizontal="center"/>
    </xf>
    <xf numFmtId="9" fontId="17" fillId="7" borderId="17" xfId="43" applyNumberFormat="1" applyFont="1" applyFill="1" applyBorder="1" applyAlignment="1">
      <alignment horizontal="center"/>
    </xf>
    <xf numFmtId="0" fontId="17" fillId="41" borderId="10" xfId="43" applyFont="1" applyFill="1" applyBorder="1" applyAlignment="1">
      <alignment horizontal="center"/>
    </xf>
    <xf numFmtId="0" fontId="17" fillId="41" borderId="3" xfId="43" applyFont="1" applyFill="1" applyBorder="1" applyAlignment="1">
      <alignment horizontal="center"/>
    </xf>
    <xf numFmtId="0" fontId="18" fillId="8" borderId="40" xfId="66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61" fillId="35" borderId="40" xfId="43" applyFont="1" applyFill="1" applyBorder="1" applyAlignment="1">
      <alignment horizontal="center" wrapText="1"/>
    </xf>
    <xf numFmtId="0" fontId="61" fillId="35" borderId="42" xfId="43" applyFont="1" applyFill="1" applyBorder="1" applyAlignment="1">
      <alignment horizontal="center" wrapText="1"/>
    </xf>
    <xf numFmtId="0" fontId="61" fillId="35" borderId="41" xfId="43" applyFont="1" applyFill="1" applyBorder="1" applyAlignment="1">
      <alignment horizontal="center" wrapText="1"/>
    </xf>
    <xf numFmtId="0" fontId="18" fillId="8" borderId="3" xfId="43" applyFont="1" applyFill="1" applyBorder="1" applyAlignment="1">
      <alignment horizontal="right" wrapText="1"/>
    </xf>
    <xf numFmtId="0" fontId="61" fillId="35" borderId="10" xfId="90" applyFont="1" applyFill="1" applyBorder="1" applyAlignment="1">
      <alignment horizontal="center" vertical="center" wrapText="1"/>
    </xf>
    <xf numFmtId="0" fontId="63" fillId="35" borderId="3" xfId="90" applyFont="1" applyFill="1" applyBorder="1" applyAlignment="1">
      <alignment horizontal="center" vertical="center" wrapText="1"/>
    </xf>
    <xf numFmtId="0" fontId="61" fillId="35" borderId="0" xfId="0" applyFont="1" applyFill="1" applyAlignment="1">
      <alignment horizontal="center" vertical="center" wrapText="1"/>
    </xf>
    <xf numFmtId="0" fontId="17" fillId="35" borderId="42" xfId="0" applyFont="1" applyFill="1" applyBorder="1" applyAlignment="1">
      <alignment horizontal="center" wrapText="1"/>
    </xf>
    <xf numFmtId="0" fontId="17" fillId="35" borderId="41" xfId="0" applyFont="1" applyFill="1" applyBorder="1" applyAlignment="1">
      <alignment horizontal="center" wrapText="1"/>
    </xf>
    <xf numFmtId="0" fontId="18" fillId="8" borderId="40" xfId="66" applyFont="1" applyFill="1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41" xfId="0" applyBorder="1" applyAlignment="1">
      <alignment horizontal="center"/>
    </xf>
    <xf numFmtId="10" fontId="22" fillId="0" borderId="11" xfId="43" applyNumberFormat="1" applyFont="1" applyBorder="1" applyAlignment="1">
      <alignment horizontal="center" vertical="center" wrapText="1"/>
    </xf>
    <xf numFmtId="0" fontId="18" fillId="34" borderId="9" xfId="43" applyFont="1" applyFill="1" applyBorder="1" applyAlignment="1">
      <alignment horizontal="center"/>
    </xf>
    <xf numFmtId="0" fontId="18" fillId="34" borderId="10" xfId="43" applyFont="1" applyFill="1" applyBorder="1" applyAlignment="1">
      <alignment horizontal="center"/>
    </xf>
    <xf numFmtId="0" fontId="18" fillId="45" borderId="41" xfId="0" applyFont="1" applyFill="1" applyBorder="1" applyAlignment="1">
      <alignment vertical="center"/>
    </xf>
    <xf numFmtId="0" fontId="17" fillId="45" borderId="39" xfId="0" applyFont="1" applyFill="1" applyBorder="1" applyAlignment="1">
      <alignment vertical="center"/>
    </xf>
    <xf numFmtId="0" fontId="17" fillId="0" borderId="41" xfId="0" applyFont="1" applyBorder="1"/>
    <xf numFmtId="0" fontId="17" fillId="0" borderId="39" xfId="0" applyFont="1" applyBorder="1"/>
    <xf numFmtId="0" fontId="18" fillId="45" borderId="4" xfId="0" applyFont="1" applyFill="1" applyBorder="1" applyAlignment="1">
      <alignment vertical="top"/>
    </xf>
    <xf numFmtId="0" fontId="0" fillId="45" borderId="1" xfId="0" applyFill="1" applyBorder="1"/>
    <xf numFmtId="0" fontId="17" fillId="0" borderId="43" xfId="0" applyFont="1" applyBorder="1"/>
    <xf numFmtId="0" fontId="18" fillId="50" borderId="1" xfId="0" applyFont="1" applyFill="1" applyBorder="1" applyAlignment="1">
      <alignment vertical="top"/>
    </xf>
    <xf numFmtId="0" fontId="0" fillId="50" borderId="1" xfId="0" applyFill="1" applyBorder="1"/>
    <xf numFmtId="0" fontId="18" fillId="50" borderId="39" xfId="0" applyFont="1" applyFill="1" applyBorder="1" applyAlignment="1">
      <alignment vertical="center"/>
    </xf>
    <xf numFmtId="0" fontId="17" fillId="50" borderId="39" xfId="0" applyFont="1" applyFill="1" applyBorder="1" applyAlignment="1">
      <alignment vertical="center"/>
    </xf>
    <xf numFmtId="0" fontId="17" fillId="0" borderId="52" xfId="0" applyFont="1" applyBorder="1"/>
    <xf numFmtId="0" fontId="17" fillId="0" borderId="53" xfId="0" applyFont="1" applyBorder="1"/>
    <xf numFmtId="0" fontId="17" fillId="0" borderId="51" xfId="0" applyFont="1" applyBorder="1"/>
    <xf numFmtId="0" fontId="17" fillId="0" borderId="42" xfId="0" applyFont="1" applyBorder="1"/>
    <xf numFmtId="0" fontId="17" fillId="50" borderId="55" xfId="0" applyFont="1" applyFill="1" applyBorder="1"/>
    <xf numFmtId="0" fontId="18" fillId="50" borderId="2" xfId="0" applyFont="1" applyFill="1" applyBorder="1" applyAlignment="1">
      <alignment horizontal="center" vertical="center"/>
    </xf>
    <xf numFmtId="0" fontId="17" fillId="50" borderId="0" xfId="0" applyFont="1" applyFill="1"/>
    <xf numFmtId="0" fontId="17" fillId="0" borderId="50" xfId="0" applyFont="1" applyBorder="1"/>
    <xf numFmtId="0" fontId="17" fillId="0" borderId="46" xfId="0" applyFont="1" applyBorder="1"/>
    <xf numFmtId="0" fontId="18" fillId="33" borderId="48" xfId="0" applyFont="1" applyFill="1" applyBorder="1" applyAlignment="1">
      <alignment horizontal="left" vertical="center"/>
    </xf>
    <xf numFmtId="0" fontId="2" fillId="0" borderId="48" xfId="0" applyFont="1" applyBorder="1" applyAlignment="1">
      <alignment vertical="center"/>
    </xf>
    <xf numFmtId="0" fontId="2" fillId="0" borderId="61" xfId="0" applyFont="1" applyBorder="1" applyAlignment="1">
      <alignment vertical="center"/>
    </xf>
    <xf numFmtId="0" fontId="2" fillId="0" borderId="60" xfId="0" applyFont="1" applyBorder="1" applyAlignment="1">
      <alignment vertical="center"/>
    </xf>
    <xf numFmtId="0" fontId="2" fillId="0" borderId="63" xfId="0" applyFont="1" applyBorder="1" applyAlignment="1">
      <alignment vertical="center"/>
    </xf>
    <xf numFmtId="0" fontId="0" fillId="0" borderId="48" xfId="0" applyBorder="1" applyAlignment="1">
      <alignment vertical="center"/>
    </xf>
    <xf numFmtId="0" fontId="0" fillId="0" borderId="61" xfId="0" applyBorder="1" applyAlignment="1">
      <alignment vertical="center"/>
    </xf>
    <xf numFmtId="0" fontId="0" fillId="0" borderId="60" xfId="0" applyBorder="1" applyAlignment="1">
      <alignment vertical="center"/>
    </xf>
    <xf numFmtId="0" fontId="0" fillId="0" borderId="63" xfId="0" applyBorder="1" applyAlignment="1">
      <alignment vertical="center"/>
    </xf>
    <xf numFmtId="170" fontId="17" fillId="0" borderId="36" xfId="0" applyNumberFormat="1" applyFont="1" applyBorder="1" applyAlignment="1">
      <alignment vertical="top" wrapText="1"/>
    </xf>
    <xf numFmtId="0" fontId="17" fillId="0" borderId="7" xfId="0" applyFont="1" applyBorder="1" applyAlignment="1">
      <alignment vertical="top" wrapText="1"/>
    </xf>
    <xf numFmtId="0" fontId="17" fillId="0" borderId="14" xfId="0" applyFont="1" applyBorder="1" applyAlignment="1">
      <alignment vertical="top" wrapText="1"/>
    </xf>
    <xf numFmtId="0" fontId="17" fillId="0" borderId="2" xfId="0" applyFont="1" applyBorder="1" applyAlignment="1">
      <alignment vertical="top" wrapText="1"/>
    </xf>
    <xf numFmtId="0" fontId="17" fillId="0" borderId="0" xfId="0" applyFont="1" applyAlignment="1">
      <alignment vertical="top" wrapText="1"/>
    </xf>
    <xf numFmtId="0" fontId="17" fillId="0" borderId="5" xfId="0" applyFont="1" applyBorder="1" applyAlignment="1">
      <alignment vertical="top" wrapText="1"/>
    </xf>
    <xf numFmtId="0" fontId="17" fillId="0" borderId="4" xfId="0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0" fontId="17" fillId="0" borderId="6" xfId="0" applyFont="1" applyBorder="1" applyAlignment="1">
      <alignment vertical="top" wrapText="1"/>
    </xf>
    <xf numFmtId="0" fontId="21" fillId="0" borderId="59" xfId="0" applyFont="1" applyBorder="1"/>
    <xf numFmtId="0" fontId="16" fillId="0" borderId="60" xfId="0" applyFont="1" applyBorder="1"/>
    <xf numFmtId="0" fontId="16" fillId="0" borderId="63" xfId="0" applyFont="1" applyBorder="1"/>
    <xf numFmtId="0" fontId="42" fillId="0" borderId="36" xfId="0" applyFont="1" applyBorder="1" applyAlignment="1">
      <alignment horizontal="center" vertical="top"/>
    </xf>
    <xf numFmtId="0" fontId="0" fillId="0" borderId="7" xfId="0" applyBorder="1" applyAlignment="1">
      <alignment horizontal="center"/>
    </xf>
    <xf numFmtId="0" fontId="0" fillId="0" borderId="62" xfId="0" applyBorder="1" applyAlignment="1">
      <alignment horizontal="center"/>
    </xf>
    <xf numFmtId="0" fontId="0" fillId="0" borderId="40" xfId="0" applyBorder="1"/>
    <xf numFmtId="0" fontId="0" fillId="0" borderId="42" xfId="0" applyBorder="1"/>
    <xf numFmtId="0" fontId="0" fillId="0" borderId="41" xfId="0" applyBorder="1"/>
    <xf numFmtId="0" fontId="18" fillId="53" borderId="64" xfId="0" applyFont="1" applyFill="1" applyBorder="1" applyAlignment="1">
      <alignment horizontal="center"/>
    </xf>
    <xf numFmtId="0" fontId="0" fillId="53" borderId="55" xfId="0" applyFill="1" applyBorder="1" applyAlignment="1">
      <alignment horizontal="center"/>
    </xf>
    <xf numFmtId="0" fontId="0" fillId="53" borderId="58" xfId="0" applyFill="1" applyBorder="1" applyAlignment="1">
      <alignment horizontal="center"/>
    </xf>
    <xf numFmtId="0" fontId="53" fillId="54" borderId="64" xfId="0" applyFont="1" applyFill="1" applyBorder="1" applyAlignment="1">
      <alignment horizontal="center"/>
    </xf>
    <xf numFmtId="0" fontId="53" fillId="54" borderId="58" xfId="0" applyFont="1" applyFill="1" applyBorder="1" applyAlignment="1">
      <alignment horizontal="center"/>
    </xf>
    <xf numFmtId="6" fontId="0" fillId="0" borderId="45" xfId="0" applyNumberFormat="1" applyBorder="1"/>
    <xf numFmtId="0" fontId="0" fillId="0" borderId="68" xfId="0" applyBorder="1"/>
    <xf numFmtId="0" fontId="53" fillId="9" borderId="64" xfId="0" applyFont="1" applyFill="1" applyBorder="1" applyAlignment="1">
      <alignment horizontal="center"/>
    </xf>
    <xf numFmtId="0" fontId="0" fillId="9" borderId="55" xfId="0" applyFill="1" applyBorder="1"/>
    <xf numFmtId="0" fontId="0" fillId="9" borderId="58" xfId="0" applyFill="1" applyBorder="1"/>
    <xf numFmtId="0" fontId="0" fillId="0" borderId="45" xfId="0" applyBorder="1"/>
    <xf numFmtId="0" fontId="0" fillId="0" borderId="46" xfId="0" applyBorder="1"/>
    <xf numFmtId="0" fontId="52" fillId="5" borderId="0" xfId="0" applyFont="1" applyFill="1" applyAlignment="1">
      <alignment horizontal="right"/>
    </xf>
    <xf numFmtId="0" fontId="53" fillId="5" borderId="0" xfId="0" applyFont="1" applyFill="1" applyAlignment="1">
      <alignment horizontal="right"/>
    </xf>
    <xf numFmtId="0" fontId="0" fillId="5" borderId="36" xfId="0" applyFill="1" applyBorder="1" applyAlignment="1" applyProtection="1">
      <alignment horizontal="left" vertical="top" wrapText="1"/>
      <protection locked="0"/>
    </xf>
    <xf numFmtId="0" fontId="0" fillId="5" borderId="7" xfId="0" applyFill="1" applyBorder="1" applyAlignment="1" applyProtection="1">
      <alignment horizontal="left" vertical="top" wrapText="1"/>
      <protection locked="0"/>
    </xf>
    <xf numFmtId="0" fontId="0" fillId="5" borderId="14" xfId="0" applyFill="1" applyBorder="1" applyAlignment="1" applyProtection="1">
      <alignment horizontal="left" vertical="top" wrapText="1"/>
      <protection locked="0"/>
    </xf>
    <xf numFmtId="0" fontId="0" fillId="5" borderId="2" xfId="0" applyFill="1" applyBorder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horizontal="left" vertical="top" wrapText="1"/>
      <protection locked="0"/>
    </xf>
    <xf numFmtId="0" fontId="0" fillId="5" borderId="5" xfId="0" applyFill="1" applyBorder="1" applyAlignment="1" applyProtection="1">
      <alignment horizontal="left" vertical="top" wrapText="1"/>
      <protection locked="0"/>
    </xf>
    <xf numFmtId="0" fontId="0" fillId="5" borderId="4" xfId="0" applyFill="1" applyBorder="1" applyAlignment="1" applyProtection="1">
      <alignment horizontal="left" vertical="top" wrapText="1"/>
      <protection locked="0"/>
    </xf>
    <xf numFmtId="0" fontId="0" fillId="5" borderId="1" xfId="0" applyFill="1" applyBorder="1" applyAlignment="1" applyProtection="1">
      <alignment horizontal="left" vertical="top" wrapText="1"/>
      <protection locked="0"/>
    </xf>
    <xf numFmtId="0" fontId="0" fillId="5" borderId="6" xfId="0" applyFill="1" applyBorder="1" applyAlignment="1" applyProtection="1">
      <alignment horizontal="left" vertical="top" wrapText="1"/>
      <protection locked="0"/>
    </xf>
    <xf numFmtId="0" fontId="18" fillId="5" borderId="36" xfId="0" applyFont="1" applyFill="1" applyBorder="1"/>
    <xf numFmtId="0" fontId="18" fillId="5" borderId="7" xfId="0" applyFont="1" applyFill="1" applyBorder="1"/>
    <xf numFmtId="0" fontId="53" fillId="5" borderId="40" xfId="0" applyFont="1" applyFill="1" applyBorder="1"/>
    <xf numFmtId="0" fontId="53" fillId="5" borderId="41" xfId="0" applyFont="1" applyFill="1" applyBorder="1"/>
    <xf numFmtId="0" fontId="54" fillId="43" borderId="40" xfId="0" applyFont="1" applyFill="1" applyBorder="1" applyAlignment="1">
      <alignment horizontal="center"/>
    </xf>
    <xf numFmtId="0" fontId="54" fillId="43" borderId="42" xfId="0" applyFont="1" applyFill="1" applyBorder="1" applyAlignment="1">
      <alignment horizontal="center"/>
    </xf>
    <xf numFmtId="0" fontId="54" fillId="43" borderId="41" xfId="0" applyFont="1" applyFill="1" applyBorder="1" applyAlignment="1">
      <alignment horizontal="center"/>
    </xf>
    <xf numFmtId="0" fontId="53" fillId="5" borderId="40" xfId="0" applyFont="1" applyFill="1" applyBorder="1" applyAlignment="1">
      <alignment horizontal="right"/>
    </xf>
    <xf numFmtId="0" fontId="53" fillId="5" borderId="42" xfId="0" applyFont="1" applyFill="1" applyBorder="1" applyAlignment="1">
      <alignment horizontal="right"/>
    </xf>
    <xf numFmtId="0" fontId="53" fillId="5" borderId="41" xfId="0" applyFont="1" applyFill="1" applyBorder="1" applyAlignment="1">
      <alignment horizontal="right"/>
    </xf>
    <xf numFmtId="3" fontId="52" fillId="5" borderId="0" xfId="0" applyNumberFormat="1" applyFont="1" applyFill="1" applyAlignment="1">
      <alignment horizontal="center"/>
    </xf>
    <xf numFmtId="0" fontId="53" fillId="33" borderId="40" xfId="0" applyFont="1" applyFill="1" applyBorder="1" applyAlignment="1">
      <alignment horizontal="left"/>
    </xf>
    <xf numFmtId="0" fontId="53" fillId="33" borderId="41" xfId="0" applyFont="1" applyFill="1" applyBorder="1" applyAlignment="1">
      <alignment horizontal="left"/>
    </xf>
    <xf numFmtId="3" fontId="0" fillId="5" borderId="40" xfId="0" applyNumberFormat="1" applyFill="1" applyBorder="1" applyAlignment="1">
      <alignment horizontal="center"/>
    </xf>
    <xf numFmtId="3" fontId="0" fillId="5" borderId="42" xfId="0" applyNumberFormat="1" applyFill="1" applyBorder="1" applyAlignment="1">
      <alignment horizontal="center"/>
    </xf>
    <xf numFmtId="3" fontId="0" fillId="5" borderId="41" xfId="0" applyNumberFormat="1" applyFill="1" applyBorder="1" applyAlignment="1">
      <alignment horizontal="center"/>
    </xf>
    <xf numFmtId="0" fontId="52" fillId="5" borderId="0" xfId="0" applyFont="1" applyFill="1"/>
    <xf numFmtId="0" fontId="0" fillId="5" borderId="0" xfId="0" applyFill="1" applyAlignment="1">
      <alignment horizontal="left"/>
    </xf>
    <xf numFmtId="0" fontId="52" fillId="5" borderId="0" xfId="0" applyFont="1" applyFill="1" applyAlignment="1">
      <alignment horizontal="left"/>
    </xf>
    <xf numFmtId="3" fontId="52" fillId="5" borderId="7" xfId="0" applyNumberFormat="1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53" fillId="33" borderId="40" xfId="0" applyFont="1" applyFill="1" applyBorder="1"/>
    <xf numFmtId="0" fontId="53" fillId="33" borderId="42" xfId="0" applyFont="1" applyFill="1" applyBorder="1"/>
    <xf numFmtId="0" fontId="0" fillId="5" borderId="2" xfId="0" applyFill="1" applyBorder="1" applyAlignment="1">
      <alignment horizontal="left"/>
    </xf>
    <xf numFmtId="0" fontId="0" fillId="5" borderId="5" xfId="0" applyFill="1" applyBorder="1" applyAlignment="1">
      <alignment horizontal="left"/>
    </xf>
    <xf numFmtId="0" fontId="18" fillId="33" borderId="2" xfId="0" applyFont="1" applyFill="1" applyBorder="1" applyAlignment="1">
      <alignment horizontal="left"/>
    </xf>
    <xf numFmtId="0" fontId="18" fillId="33" borderId="0" xfId="0" applyFont="1" applyFill="1" applyAlignment="1">
      <alignment horizontal="left"/>
    </xf>
    <xf numFmtId="0" fontId="18" fillId="33" borderId="5" xfId="0" applyFont="1" applyFill="1" applyBorder="1" applyAlignment="1">
      <alignment horizontal="left"/>
    </xf>
    <xf numFmtId="168" fontId="0" fillId="5" borderId="2" xfId="0" applyNumberFormat="1" applyFill="1" applyBorder="1" applyAlignment="1">
      <alignment horizontal="center"/>
    </xf>
    <xf numFmtId="168" fontId="0" fillId="5" borderId="5" xfId="0" applyNumberFormat="1" applyFill="1" applyBorder="1" applyAlignment="1">
      <alignment horizontal="center"/>
    </xf>
    <xf numFmtId="0" fontId="18" fillId="33" borderId="2" xfId="0" quotePrefix="1" applyFont="1" applyFill="1" applyBorder="1" applyAlignment="1">
      <alignment horizontal="left"/>
    </xf>
    <xf numFmtId="0" fontId="0" fillId="5" borderId="2" xfId="0" applyFill="1" applyBorder="1" applyAlignment="1" applyProtection="1">
      <alignment horizontal="center"/>
      <protection locked="0"/>
    </xf>
    <xf numFmtId="0" fontId="0" fillId="5" borderId="5" xfId="0" applyFill="1" applyBorder="1" applyAlignment="1" applyProtection="1">
      <alignment horizontal="center"/>
      <protection locked="0"/>
    </xf>
    <xf numFmtId="0" fontId="18" fillId="33" borderId="4" xfId="0" applyFont="1" applyFill="1" applyBorder="1" applyAlignment="1">
      <alignment horizontal="left"/>
    </xf>
    <xf numFmtId="0" fontId="18" fillId="33" borderId="1" xfId="0" applyFont="1" applyFill="1" applyBorder="1" applyAlignment="1">
      <alignment horizontal="left"/>
    </xf>
    <xf numFmtId="0" fontId="18" fillId="33" borderId="6" xfId="0" applyFont="1" applyFill="1" applyBorder="1" applyAlignment="1">
      <alignment horizontal="left"/>
    </xf>
    <xf numFmtId="171" fontId="0" fillId="5" borderId="4" xfId="0" applyNumberFormat="1" applyFill="1" applyBorder="1" applyAlignment="1">
      <alignment horizontal="center"/>
    </xf>
    <xf numFmtId="171" fontId="0" fillId="5" borderId="6" xfId="0" applyNumberFormat="1" applyFill="1" applyBorder="1" applyAlignment="1">
      <alignment horizontal="center"/>
    </xf>
    <xf numFmtId="0" fontId="18" fillId="5" borderId="7" xfId="0" quotePrefix="1" applyFont="1" applyFill="1" applyBorder="1" applyAlignment="1">
      <alignment horizontal="left"/>
    </xf>
    <xf numFmtId="0" fontId="18" fillId="5" borderId="7" xfId="0" applyFont="1" applyFill="1" applyBorder="1" applyAlignment="1">
      <alignment horizontal="left"/>
    </xf>
    <xf numFmtId="0" fontId="0" fillId="5" borderId="7" xfId="0" applyFill="1" applyBorder="1" applyAlignment="1" applyProtection="1">
      <alignment horizontal="center"/>
      <protection locked="0"/>
    </xf>
    <xf numFmtId="0" fontId="0" fillId="5" borderId="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6" xfId="0" applyFill="1" applyBorder="1" applyAlignment="1" applyProtection="1">
      <alignment horizontal="center"/>
      <protection locked="0"/>
    </xf>
    <xf numFmtId="0" fontId="0" fillId="5" borderId="0" xfId="0" applyFill="1" applyAlignment="1" applyProtection="1">
      <alignment horizontal="center"/>
      <protection locked="0"/>
    </xf>
    <xf numFmtId="0" fontId="18" fillId="33" borderId="36" xfId="0" applyFont="1" applyFill="1" applyBorder="1" applyAlignment="1">
      <alignment horizontal="left"/>
    </xf>
    <xf numFmtId="0" fontId="18" fillId="33" borderId="7" xfId="0" applyFont="1" applyFill="1" applyBorder="1" applyAlignment="1">
      <alignment horizontal="left"/>
    </xf>
    <xf numFmtId="0" fontId="18" fillId="33" borderId="14" xfId="0" applyFont="1" applyFill="1" applyBorder="1" applyAlignment="1">
      <alignment horizontal="left"/>
    </xf>
    <xf numFmtId="168" fontId="0" fillId="5" borderId="36" xfId="0" applyNumberFormat="1" applyFill="1" applyBorder="1" applyAlignment="1" applyProtection="1">
      <alignment horizontal="center"/>
      <protection locked="0"/>
    </xf>
    <xf numFmtId="168" fontId="0" fillId="5" borderId="14" xfId="0" applyNumberFormat="1" applyFill="1" applyBorder="1" applyAlignment="1" applyProtection="1">
      <alignment horizontal="center"/>
      <protection locked="0"/>
    </xf>
    <xf numFmtId="0" fontId="18" fillId="33" borderId="36" xfId="0" quotePrefix="1" applyFont="1" applyFill="1" applyBorder="1" applyAlignment="1">
      <alignment horizontal="left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14" xfId="0" applyFill="1" applyBorder="1" applyAlignment="1" applyProtection="1">
      <alignment horizontal="center"/>
      <protection locked="0"/>
    </xf>
    <xf numFmtId="49" fontId="0" fillId="5" borderId="4" xfId="0" applyNumberFormat="1" applyFill="1" applyBorder="1" applyAlignment="1" applyProtection="1">
      <alignment horizontal="left"/>
      <protection locked="0"/>
    </xf>
    <xf numFmtId="49" fontId="0" fillId="5" borderId="1" xfId="0" applyNumberFormat="1" applyFill="1" applyBorder="1" applyAlignment="1" applyProtection="1">
      <alignment horizontal="left"/>
      <protection locked="0"/>
    </xf>
    <xf numFmtId="49" fontId="0" fillId="5" borderId="6" xfId="0" applyNumberFormat="1" applyFill="1" applyBorder="1" applyAlignment="1" applyProtection="1">
      <alignment horizontal="left"/>
      <protection locked="0"/>
    </xf>
    <xf numFmtId="0" fontId="0" fillId="5" borderId="0" xfId="0" applyFill="1" applyAlignment="1">
      <alignment horizontal="center" vertical="center" wrapText="1"/>
    </xf>
    <xf numFmtId="49" fontId="0" fillId="5" borderId="36" xfId="0" applyNumberFormat="1" applyFill="1" applyBorder="1" applyAlignment="1" applyProtection="1">
      <alignment horizontal="left"/>
      <protection locked="0"/>
    </xf>
    <xf numFmtId="49" fontId="0" fillId="5" borderId="7" xfId="0" applyNumberFormat="1" applyFill="1" applyBorder="1" applyAlignment="1" applyProtection="1">
      <alignment horizontal="left"/>
      <protection locked="0"/>
    </xf>
    <xf numFmtId="49" fontId="0" fillId="5" borderId="14" xfId="0" applyNumberFormat="1" applyFill="1" applyBorder="1" applyAlignment="1" applyProtection="1">
      <alignment horizontal="left"/>
      <protection locked="0"/>
    </xf>
    <xf numFmtId="49" fontId="0" fillId="5" borderId="2" xfId="0" applyNumberFormat="1" applyFill="1" applyBorder="1" applyAlignment="1" applyProtection="1">
      <alignment horizontal="left"/>
      <protection locked="0"/>
    </xf>
    <xf numFmtId="49" fontId="0" fillId="5" borderId="0" xfId="0" applyNumberFormat="1" applyFill="1" applyAlignment="1" applyProtection="1">
      <alignment horizontal="left"/>
      <protection locked="0"/>
    </xf>
    <xf numFmtId="49" fontId="0" fillId="5" borderId="5" xfId="0" applyNumberFormat="1" applyFill="1" applyBorder="1" applyAlignment="1" applyProtection="1">
      <alignment horizontal="left"/>
      <protection locked="0"/>
    </xf>
  </cellXfs>
  <cellStyles count="98">
    <cellStyle name="20% - Accent1 2" xfId="46" xr:uid="{00000000-0005-0000-0000-000000000000}"/>
    <cellStyle name="20% - Accent2 2" xfId="47" xr:uid="{00000000-0005-0000-0000-000001000000}"/>
    <cellStyle name="20% - Accent3 2" xfId="48" xr:uid="{00000000-0005-0000-0000-000002000000}"/>
    <cellStyle name="20% - Accent4 2" xfId="49" xr:uid="{00000000-0005-0000-0000-000003000000}"/>
    <cellStyle name="20% - Accent5 2" xfId="50" xr:uid="{00000000-0005-0000-0000-000004000000}"/>
    <cellStyle name="20% - Accent6 2" xfId="51" xr:uid="{00000000-0005-0000-0000-000005000000}"/>
    <cellStyle name="40% - Accent1 2" xfId="52" xr:uid="{00000000-0005-0000-0000-000006000000}"/>
    <cellStyle name="40% - Accent2 2" xfId="53" xr:uid="{00000000-0005-0000-0000-000007000000}"/>
    <cellStyle name="40% - Accent3 2" xfId="54" xr:uid="{00000000-0005-0000-0000-000008000000}"/>
    <cellStyle name="40% - Accent4 2" xfId="55" xr:uid="{00000000-0005-0000-0000-000009000000}"/>
    <cellStyle name="40% - Accent5 2" xfId="56" xr:uid="{00000000-0005-0000-0000-00000A000000}"/>
    <cellStyle name="40% - Accent6 2" xfId="57" xr:uid="{00000000-0005-0000-0000-00000B000000}"/>
    <cellStyle name="60% - Accent1 2" xfId="58" xr:uid="{00000000-0005-0000-0000-00000C000000}"/>
    <cellStyle name="60% - Accent2 2" xfId="59" xr:uid="{00000000-0005-0000-0000-00000D000000}"/>
    <cellStyle name="60% - Accent3 2" xfId="60" xr:uid="{00000000-0005-0000-0000-00000E000000}"/>
    <cellStyle name="60% - Accent4 2" xfId="61" xr:uid="{00000000-0005-0000-0000-00000F000000}"/>
    <cellStyle name="60% - Accent5 2" xfId="62" xr:uid="{00000000-0005-0000-0000-000010000000}"/>
    <cellStyle name="60% - Accent6 2" xfId="63" xr:uid="{00000000-0005-0000-0000-000011000000}"/>
    <cellStyle name="Accent1 2" xfId="64" xr:uid="{00000000-0005-0000-0000-000012000000}"/>
    <cellStyle name="Accent2" xfId="97" builtinId="33"/>
    <cellStyle name="Accent2 2" xfId="65" xr:uid="{00000000-0005-0000-0000-000014000000}"/>
    <cellStyle name="Accent3 2" xfId="66" xr:uid="{00000000-0005-0000-0000-000015000000}"/>
    <cellStyle name="Accent4 2" xfId="67" xr:uid="{00000000-0005-0000-0000-000016000000}"/>
    <cellStyle name="Accent5 2" xfId="68" xr:uid="{00000000-0005-0000-0000-000017000000}"/>
    <cellStyle name="Accent6 2" xfId="69" xr:uid="{00000000-0005-0000-0000-000018000000}"/>
    <cellStyle name="Bad" xfId="45" builtinId="27"/>
    <cellStyle name="Bad 2" xfId="70" xr:uid="{00000000-0005-0000-0000-00001A000000}"/>
    <cellStyle name="Calculation 2" xfId="71" xr:uid="{00000000-0005-0000-0000-00001B000000}"/>
    <cellStyle name="Check Cell 2" xfId="72" xr:uid="{00000000-0005-0000-0000-00001C000000}"/>
    <cellStyle name="Comma [0]_WORKSHEET" xfId="1" xr:uid="{00000000-0005-0000-0000-00001D000000}"/>
    <cellStyle name="Comma 2" xfId="2" xr:uid="{00000000-0005-0000-0000-00001E000000}"/>
    <cellStyle name="Comma 2 2" xfId="73" xr:uid="{00000000-0005-0000-0000-00001F000000}"/>
    <cellStyle name="Comma 3" xfId="3" xr:uid="{00000000-0005-0000-0000-000020000000}"/>
    <cellStyle name="Comma 4" xfId="4" xr:uid="{00000000-0005-0000-0000-000021000000}"/>
    <cellStyle name="Comma_WORKSHEET" xfId="5" xr:uid="{00000000-0005-0000-0000-000022000000}"/>
    <cellStyle name="Currency" xfId="44" builtinId="4"/>
    <cellStyle name="Currency 2" xfId="74" xr:uid="{00000000-0005-0000-0000-000024000000}"/>
    <cellStyle name="Explanatory Text 2" xfId="75" xr:uid="{00000000-0005-0000-0000-000025000000}"/>
    <cellStyle name="Followed Hyperlink" xfId="91" builtinId="9" hidden="1"/>
    <cellStyle name="Followed Hyperlink" xfId="92" builtinId="9" hidden="1"/>
    <cellStyle name="Followed Hyperlink" xfId="94" builtinId="9" hidden="1"/>
    <cellStyle name="Followed Hyperlink" xfId="95" builtinId="9" hidden="1"/>
    <cellStyle name="Followed Hyperlink" xfId="96" builtinId="9" hidden="1"/>
    <cellStyle name="Followed Hyperlink 10" xfId="6" xr:uid="{00000000-0005-0000-0000-00002B000000}"/>
    <cellStyle name="Followed Hyperlink 11" xfId="7" xr:uid="{00000000-0005-0000-0000-00002C000000}"/>
    <cellStyle name="Followed Hyperlink 12" xfId="8" xr:uid="{00000000-0005-0000-0000-00002D000000}"/>
    <cellStyle name="Followed Hyperlink 13" xfId="9" xr:uid="{00000000-0005-0000-0000-00002E000000}"/>
    <cellStyle name="Followed Hyperlink 14" xfId="10" xr:uid="{00000000-0005-0000-0000-00002F000000}"/>
    <cellStyle name="Followed Hyperlink 15" xfId="11" xr:uid="{00000000-0005-0000-0000-000030000000}"/>
    <cellStyle name="Followed Hyperlink 16" xfId="12" xr:uid="{00000000-0005-0000-0000-000031000000}"/>
    <cellStyle name="Followed Hyperlink 17" xfId="13" xr:uid="{00000000-0005-0000-0000-000032000000}"/>
    <cellStyle name="Followed Hyperlink 18" xfId="14" xr:uid="{00000000-0005-0000-0000-000033000000}"/>
    <cellStyle name="Followed Hyperlink 19" xfId="15" xr:uid="{00000000-0005-0000-0000-000034000000}"/>
    <cellStyle name="Followed Hyperlink 2" xfId="16" xr:uid="{00000000-0005-0000-0000-000035000000}"/>
    <cellStyle name="Followed Hyperlink 3" xfId="17" xr:uid="{00000000-0005-0000-0000-000036000000}"/>
    <cellStyle name="Followed Hyperlink 4" xfId="18" xr:uid="{00000000-0005-0000-0000-000037000000}"/>
    <cellStyle name="Followed Hyperlink 5" xfId="19" xr:uid="{00000000-0005-0000-0000-000038000000}"/>
    <cellStyle name="Followed Hyperlink 6" xfId="20" xr:uid="{00000000-0005-0000-0000-000039000000}"/>
    <cellStyle name="Followed Hyperlink 7" xfId="21" xr:uid="{00000000-0005-0000-0000-00003A000000}"/>
    <cellStyle name="Followed Hyperlink 8" xfId="22" xr:uid="{00000000-0005-0000-0000-00003B000000}"/>
    <cellStyle name="Followed Hyperlink 9" xfId="23" xr:uid="{00000000-0005-0000-0000-00003C000000}"/>
    <cellStyle name="Good 2" xfId="76" xr:uid="{00000000-0005-0000-0000-00003D000000}"/>
    <cellStyle name="Heading 1 2" xfId="77" xr:uid="{00000000-0005-0000-0000-00003E000000}"/>
    <cellStyle name="Heading 2 2" xfId="78" xr:uid="{00000000-0005-0000-0000-00003F000000}"/>
    <cellStyle name="Heading 3 2" xfId="79" xr:uid="{00000000-0005-0000-0000-000040000000}"/>
    <cellStyle name="Heading 4 2" xfId="80" xr:uid="{00000000-0005-0000-0000-000041000000}"/>
    <cellStyle name="Hyperlink" xfId="90" builtinId="8"/>
    <cellStyle name="Hyperlink 10" xfId="24" xr:uid="{00000000-0005-0000-0000-000043000000}"/>
    <cellStyle name="Hyperlink 11" xfId="25" xr:uid="{00000000-0005-0000-0000-000044000000}"/>
    <cellStyle name="Hyperlink 12" xfId="26" xr:uid="{00000000-0005-0000-0000-000045000000}"/>
    <cellStyle name="Hyperlink 13" xfId="27" xr:uid="{00000000-0005-0000-0000-000046000000}"/>
    <cellStyle name="Hyperlink 14" xfId="28" xr:uid="{00000000-0005-0000-0000-000047000000}"/>
    <cellStyle name="Hyperlink 15" xfId="29" xr:uid="{00000000-0005-0000-0000-000048000000}"/>
    <cellStyle name="Hyperlink 16" xfId="30" xr:uid="{00000000-0005-0000-0000-000049000000}"/>
    <cellStyle name="Hyperlink 17" xfId="31" xr:uid="{00000000-0005-0000-0000-00004A000000}"/>
    <cellStyle name="Hyperlink 18" xfId="32" xr:uid="{00000000-0005-0000-0000-00004B000000}"/>
    <cellStyle name="Hyperlink 19" xfId="33" xr:uid="{00000000-0005-0000-0000-00004C000000}"/>
    <cellStyle name="Hyperlink 2" xfId="34" xr:uid="{00000000-0005-0000-0000-00004D000000}"/>
    <cellStyle name="Hyperlink 3" xfId="35" xr:uid="{00000000-0005-0000-0000-00004E000000}"/>
    <cellStyle name="Hyperlink 4" xfId="36" xr:uid="{00000000-0005-0000-0000-00004F000000}"/>
    <cellStyle name="Hyperlink 5" xfId="37" xr:uid="{00000000-0005-0000-0000-000050000000}"/>
    <cellStyle name="Hyperlink 6" xfId="38" xr:uid="{00000000-0005-0000-0000-000051000000}"/>
    <cellStyle name="Hyperlink 7" xfId="39" xr:uid="{00000000-0005-0000-0000-000052000000}"/>
    <cellStyle name="Hyperlink 8" xfId="40" xr:uid="{00000000-0005-0000-0000-000053000000}"/>
    <cellStyle name="Hyperlink 9" xfId="41" xr:uid="{00000000-0005-0000-0000-000054000000}"/>
    <cellStyle name="Input 2" xfId="81" xr:uid="{00000000-0005-0000-0000-000055000000}"/>
    <cellStyle name="Linked Cell 2" xfId="82" xr:uid="{00000000-0005-0000-0000-000056000000}"/>
    <cellStyle name="Neutral 2" xfId="83" xr:uid="{00000000-0005-0000-0000-000057000000}"/>
    <cellStyle name="Normal" xfId="0" builtinId="0"/>
    <cellStyle name="Normal 2" xfId="42" xr:uid="{00000000-0005-0000-0000-000059000000}"/>
    <cellStyle name="Normal 3" xfId="84" xr:uid="{00000000-0005-0000-0000-00005A000000}"/>
    <cellStyle name="Normal_WORKSHEET" xfId="43" xr:uid="{00000000-0005-0000-0000-00005B000000}"/>
    <cellStyle name="Note 2" xfId="85" xr:uid="{00000000-0005-0000-0000-00005C000000}"/>
    <cellStyle name="Output 2" xfId="86" xr:uid="{00000000-0005-0000-0000-00005D000000}"/>
    <cellStyle name="Percent" xfId="93" builtinId="5"/>
    <cellStyle name="Title 2" xfId="87" xr:uid="{00000000-0005-0000-0000-00005F000000}"/>
    <cellStyle name="Total 2" xfId="88" xr:uid="{00000000-0005-0000-0000-000060000000}"/>
    <cellStyle name="Warning Text 2" xfId="89" xr:uid="{00000000-0005-0000-0000-000061000000}"/>
  </cellStyles>
  <dxfs count="16"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/>
        <i val="0"/>
        <color auto="1"/>
      </font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b val="0"/>
        <i/>
        <color theme="1" tint="0.49998474074526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/>
        <color theme="1" tint="0.499984740745262"/>
      </font>
    </dxf>
    <dxf>
      <font>
        <b/>
        <i val="0"/>
        <color theme="0"/>
      </font>
      <fill>
        <patternFill>
          <bgColor rgb="FFFF0000"/>
        </patternFill>
      </fill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  <dxf>
      <font>
        <b val="0"/>
        <i/>
        <color theme="1" tint="0.499984740745262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D5FE8C"/>
      <color rgb="FFFFFF99"/>
      <color rgb="FFFFFFCC"/>
      <color rgb="FFD8E4BC"/>
      <color rgb="FF00FF00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Button" lockText="1"/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41</xdr:row>
      <xdr:rowOff>180975</xdr:rowOff>
    </xdr:from>
    <xdr:to>
      <xdr:col>11</xdr:col>
      <xdr:colOff>514350</xdr:colOff>
      <xdr:row>41</xdr:row>
      <xdr:rowOff>180975</xdr:rowOff>
    </xdr:to>
    <xdr:sp macro="" textlink="">
      <xdr:nvSpPr>
        <xdr:cNvPr id="23632" name="Line 1">
          <a:extLst>
            <a:ext uri="{FF2B5EF4-FFF2-40B4-BE49-F238E27FC236}">
              <a16:creationId xmlns:a16="http://schemas.microsoft.com/office/drawing/2014/main" id="{00000000-0008-0000-0000-0000505C0000}"/>
            </a:ext>
          </a:extLst>
        </xdr:cNvPr>
        <xdr:cNvSpPr>
          <a:spLocks noChangeShapeType="1"/>
        </xdr:cNvSpPr>
      </xdr:nvSpPr>
      <xdr:spPr bwMode="auto">
        <a:xfrm>
          <a:off x="6324600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21</xdr:row>
      <xdr:rowOff>200025</xdr:rowOff>
    </xdr:from>
    <xdr:to>
      <xdr:col>9</xdr:col>
      <xdr:colOff>609600</xdr:colOff>
      <xdr:row>21</xdr:row>
      <xdr:rowOff>200025</xdr:rowOff>
    </xdr:to>
    <xdr:sp macro="" textlink="">
      <xdr:nvSpPr>
        <xdr:cNvPr id="23633" name="Line 7">
          <a:extLst>
            <a:ext uri="{FF2B5EF4-FFF2-40B4-BE49-F238E27FC236}">
              <a16:creationId xmlns:a16="http://schemas.microsoft.com/office/drawing/2014/main" id="{00000000-0008-0000-0000-0000515C0000}"/>
            </a:ext>
          </a:extLst>
        </xdr:cNvPr>
        <xdr:cNvSpPr>
          <a:spLocks noChangeShapeType="1"/>
        </xdr:cNvSpPr>
      </xdr:nvSpPr>
      <xdr:spPr bwMode="auto">
        <a:xfrm>
          <a:off x="4876800" y="52197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23</xdr:row>
      <xdr:rowOff>200025</xdr:rowOff>
    </xdr:from>
    <xdr:to>
      <xdr:col>9</xdr:col>
      <xdr:colOff>609600</xdr:colOff>
      <xdr:row>23</xdr:row>
      <xdr:rowOff>200025</xdr:rowOff>
    </xdr:to>
    <xdr:sp macro="" textlink="">
      <xdr:nvSpPr>
        <xdr:cNvPr id="23634" name="Line 13">
          <a:extLst>
            <a:ext uri="{FF2B5EF4-FFF2-40B4-BE49-F238E27FC236}">
              <a16:creationId xmlns:a16="http://schemas.microsoft.com/office/drawing/2014/main" id="{00000000-0008-0000-0000-0000525C0000}"/>
            </a:ext>
          </a:extLst>
        </xdr:cNvPr>
        <xdr:cNvSpPr>
          <a:spLocks noChangeShapeType="1"/>
        </xdr:cNvSpPr>
      </xdr:nvSpPr>
      <xdr:spPr bwMode="auto">
        <a:xfrm>
          <a:off x="4876800" y="57150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34</xdr:row>
      <xdr:rowOff>200025</xdr:rowOff>
    </xdr:from>
    <xdr:to>
      <xdr:col>9</xdr:col>
      <xdr:colOff>609600</xdr:colOff>
      <xdr:row>34</xdr:row>
      <xdr:rowOff>200025</xdr:rowOff>
    </xdr:to>
    <xdr:sp macro="" textlink="">
      <xdr:nvSpPr>
        <xdr:cNvPr id="23635" name="Line 16">
          <a:extLst>
            <a:ext uri="{FF2B5EF4-FFF2-40B4-BE49-F238E27FC236}">
              <a16:creationId xmlns:a16="http://schemas.microsoft.com/office/drawing/2014/main" id="{00000000-0008-0000-0000-0000535C0000}"/>
            </a:ext>
          </a:extLst>
        </xdr:cNvPr>
        <xdr:cNvSpPr>
          <a:spLocks noChangeShapeType="1"/>
        </xdr:cNvSpPr>
      </xdr:nvSpPr>
      <xdr:spPr bwMode="auto">
        <a:xfrm>
          <a:off x="4876800" y="84391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37</xdr:row>
      <xdr:rowOff>200025</xdr:rowOff>
    </xdr:from>
    <xdr:to>
      <xdr:col>9</xdr:col>
      <xdr:colOff>609600</xdr:colOff>
      <xdr:row>37</xdr:row>
      <xdr:rowOff>200025</xdr:rowOff>
    </xdr:to>
    <xdr:sp macro="" textlink="">
      <xdr:nvSpPr>
        <xdr:cNvPr id="23636" name="Line 17">
          <a:extLst>
            <a:ext uri="{FF2B5EF4-FFF2-40B4-BE49-F238E27FC236}">
              <a16:creationId xmlns:a16="http://schemas.microsoft.com/office/drawing/2014/main" id="{00000000-0008-0000-0000-0000545C0000}"/>
            </a:ext>
          </a:extLst>
        </xdr:cNvPr>
        <xdr:cNvSpPr>
          <a:spLocks noChangeShapeType="1"/>
        </xdr:cNvSpPr>
      </xdr:nvSpPr>
      <xdr:spPr bwMode="auto">
        <a:xfrm>
          <a:off x="4876800" y="91821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38</xdr:row>
      <xdr:rowOff>200025</xdr:rowOff>
    </xdr:from>
    <xdr:to>
      <xdr:col>9</xdr:col>
      <xdr:colOff>609600</xdr:colOff>
      <xdr:row>38</xdr:row>
      <xdr:rowOff>200025</xdr:rowOff>
    </xdr:to>
    <xdr:sp macro="" textlink="">
      <xdr:nvSpPr>
        <xdr:cNvPr id="23637" name="Line 18">
          <a:extLst>
            <a:ext uri="{FF2B5EF4-FFF2-40B4-BE49-F238E27FC236}">
              <a16:creationId xmlns:a16="http://schemas.microsoft.com/office/drawing/2014/main" id="{00000000-0008-0000-0000-0000555C0000}"/>
            </a:ext>
          </a:extLst>
        </xdr:cNvPr>
        <xdr:cNvSpPr>
          <a:spLocks noChangeShapeType="1"/>
        </xdr:cNvSpPr>
      </xdr:nvSpPr>
      <xdr:spPr bwMode="auto">
        <a:xfrm>
          <a:off x="4876800" y="94297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39</xdr:row>
      <xdr:rowOff>200025</xdr:rowOff>
    </xdr:from>
    <xdr:to>
      <xdr:col>9</xdr:col>
      <xdr:colOff>609600</xdr:colOff>
      <xdr:row>39</xdr:row>
      <xdr:rowOff>200025</xdr:rowOff>
    </xdr:to>
    <xdr:sp macro="" textlink="">
      <xdr:nvSpPr>
        <xdr:cNvPr id="23638" name="Line 19">
          <a:extLst>
            <a:ext uri="{FF2B5EF4-FFF2-40B4-BE49-F238E27FC236}">
              <a16:creationId xmlns:a16="http://schemas.microsoft.com/office/drawing/2014/main" id="{00000000-0008-0000-0000-0000565C0000}"/>
            </a:ext>
          </a:extLst>
        </xdr:cNvPr>
        <xdr:cNvSpPr>
          <a:spLocks noChangeShapeType="1"/>
        </xdr:cNvSpPr>
      </xdr:nvSpPr>
      <xdr:spPr bwMode="auto">
        <a:xfrm>
          <a:off x="4876800" y="96774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41</xdr:row>
      <xdr:rowOff>161925</xdr:rowOff>
    </xdr:from>
    <xdr:to>
      <xdr:col>12</xdr:col>
      <xdr:colOff>171450</xdr:colOff>
      <xdr:row>41</xdr:row>
      <xdr:rowOff>161925</xdr:rowOff>
    </xdr:to>
    <xdr:sp macro="" textlink="">
      <xdr:nvSpPr>
        <xdr:cNvPr id="23639" name="Line 20">
          <a:extLst>
            <a:ext uri="{FF2B5EF4-FFF2-40B4-BE49-F238E27FC236}">
              <a16:creationId xmlns:a16="http://schemas.microsoft.com/office/drawing/2014/main" id="{00000000-0008-0000-0000-0000575C0000}"/>
            </a:ext>
          </a:extLst>
        </xdr:cNvPr>
        <xdr:cNvSpPr>
          <a:spLocks noChangeShapeType="1"/>
        </xdr:cNvSpPr>
      </xdr:nvSpPr>
      <xdr:spPr bwMode="auto">
        <a:xfrm>
          <a:off x="6391275" y="101346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657225</xdr:colOff>
      <xdr:row>41</xdr:row>
      <xdr:rowOff>180975</xdr:rowOff>
    </xdr:from>
    <xdr:to>
      <xdr:col>11</xdr:col>
      <xdr:colOff>514350</xdr:colOff>
      <xdr:row>41</xdr:row>
      <xdr:rowOff>180975</xdr:rowOff>
    </xdr:to>
    <xdr:sp macro="" textlink="">
      <xdr:nvSpPr>
        <xdr:cNvPr id="24656" name="Line 1">
          <a:extLst>
            <a:ext uri="{FF2B5EF4-FFF2-40B4-BE49-F238E27FC236}">
              <a16:creationId xmlns:a16="http://schemas.microsoft.com/office/drawing/2014/main" id="{00000000-0008-0000-0100-000050600000}"/>
            </a:ext>
          </a:extLst>
        </xdr:cNvPr>
        <xdr:cNvSpPr>
          <a:spLocks noChangeShapeType="1"/>
        </xdr:cNvSpPr>
      </xdr:nvSpPr>
      <xdr:spPr bwMode="auto">
        <a:xfrm>
          <a:off x="6324600" y="10153650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21</xdr:row>
      <xdr:rowOff>200025</xdr:rowOff>
    </xdr:from>
    <xdr:to>
      <xdr:col>9</xdr:col>
      <xdr:colOff>609600</xdr:colOff>
      <xdr:row>21</xdr:row>
      <xdr:rowOff>200025</xdr:rowOff>
    </xdr:to>
    <xdr:sp macro="" textlink="">
      <xdr:nvSpPr>
        <xdr:cNvPr id="24657" name="Line 7">
          <a:extLst>
            <a:ext uri="{FF2B5EF4-FFF2-40B4-BE49-F238E27FC236}">
              <a16:creationId xmlns:a16="http://schemas.microsoft.com/office/drawing/2014/main" id="{00000000-0008-0000-0100-000051600000}"/>
            </a:ext>
          </a:extLst>
        </xdr:cNvPr>
        <xdr:cNvSpPr>
          <a:spLocks noChangeShapeType="1"/>
        </xdr:cNvSpPr>
      </xdr:nvSpPr>
      <xdr:spPr bwMode="auto">
        <a:xfrm>
          <a:off x="4876800" y="52197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23</xdr:row>
      <xdr:rowOff>200025</xdr:rowOff>
    </xdr:from>
    <xdr:to>
      <xdr:col>9</xdr:col>
      <xdr:colOff>609600</xdr:colOff>
      <xdr:row>23</xdr:row>
      <xdr:rowOff>200025</xdr:rowOff>
    </xdr:to>
    <xdr:sp macro="" textlink="">
      <xdr:nvSpPr>
        <xdr:cNvPr id="24658" name="Line 13">
          <a:extLst>
            <a:ext uri="{FF2B5EF4-FFF2-40B4-BE49-F238E27FC236}">
              <a16:creationId xmlns:a16="http://schemas.microsoft.com/office/drawing/2014/main" id="{00000000-0008-0000-0100-000052600000}"/>
            </a:ext>
          </a:extLst>
        </xdr:cNvPr>
        <xdr:cNvSpPr>
          <a:spLocks noChangeShapeType="1"/>
        </xdr:cNvSpPr>
      </xdr:nvSpPr>
      <xdr:spPr bwMode="auto">
        <a:xfrm>
          <a:off x="4876800" y="57150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34</xdr:row>
      <xdr:rowOff>200025</xdr:rowOff>
    </xdr:from>
    <xdr:to>
      <xdr:col>9</xdr:col>
      <xdr:colOff>609600</xdr:colOff>
      <xdr:row>34</xdr:row>
      <xdr:rowOff>200025</xdr:rowOff>
    </xdr:to>
    <xdr:sp macro="" textlink="">
      <xdr:nvSpPr>
        <xdr:cNvPr id="24659" name="Line 16">
          <a:extLst>
            <a:ext uri="{FF2B5EF4-FFF2-40B4-BE49-F238E27FC236}">
              <a16:creationId xmlns:a16="http://schemas.microsoft.com/office/drawing/2014/main" id="{00000000-0008-0000-0100-000053600000}"/>
            </a:ext>
          </a:extLst>
        </xdr:cNvPr>
        <xdr:cNvSpPr>
          <a:spLocks noChangeShapeType="1"/>
        </xdr:cNvSpPr>
      </xdr:nvSpPr>
      <xdr:spPr bwMode="auto">
        <a:xfrm>
          <a:off x="4876800" y="84391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37</xdr:row>
      <xdr:rowOff>200025</xdr:rowOff>
    </xdr:from>
    <xdr:to>
      <xdr:col>9</xdr:col>
      <xdr:colOff>609600</xdr:colOff>
      <xdr:row>37</xdr:row>
      <xdr:rowOff>200025</xdr:rowOff>
    </xdr:to>
    <xdr:sp macro="" textlink="">
      <xdr:nvSpPr>
        <xdr:cNvPr id="24660" name="Line 17">
          <a:extLst>
            <a:ext uri="{FF2B5EF4-FFF2-40B4-BE49-F238E27FC236}">
              <a16:creationId xmlns:a16="http://schemas.microsoft.com/office/drawing/2014/main" id="{00000000-0008-0000-0100-000054600000}"/>
            </a:ext>
          </a:extLst>
        </xdr:cNvPr>
        <xdr:cNvSpPr>
          <a:spLocks noChangeShapeType="1"/>
        </xdr:cNvSpPr>
      </xdr:nvSpPr>
      <xdr:spPr bwMode="auto">
        <a:xfrm>
          <a:off x="4876800" y="91821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38</xdr:row>
      <xdr:rowOff>200025</xdr:rowOff>
    </xdr:from>
    <xdr:to>
      <xdr:col>9</xdr:col>
      <xdr:colOff>609600</xdr:colOff>
      <xdr:row>38</xdr:row>
      <xdr:rowOff>200025</xdr:rowOff>
    </xdr:to>
    <xdr:sp macro="" textlink="">
      <xdr:nvSpPr>
        <xdr:cNvPr id="24661" name="Line 18">
          <a:extLst>
            <a:ext uri="{FF2B5EF4-FFF2-40B4-BE49-F238E27FC236}">
              <a16:creationId xmlns:a16="http://schemas.microsoft.com/office/drawing/2014/main" id="{00000000-0008-0000-0100-000055600000}"/>
            </a:ext>
          </a:extLst>
        </xdr:cNvPr>
        <xdr:cNvSpPr>
          <a:spLocks noChangeShapeType="1"/>
        </xdr:cNvSpPr>
      </xdr:nvSpPr>
      <xdr:spPr bwMode="auto">
        <a:xfrm>
          <a:off x="4876800" y="942975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428625</xdr:colOff>
      <xdr:row>39</xdr:row>
      <xdr:rowOff>200025</xdr:rowOff>
    </xdr:from>
    <xdr:to>
      <xdr:col>9</xdr:col>
      <xdr:colOff>609600</xdr:colOff>
      <xdr:row>39</xdr:row>
      <xdr:rowOff>200025</xdr:rowOff>
    </xdr:to>
    <xdr:sp macro="" textlink="">
      <xdr:nvSpPr>
        <xdr:cNvPr id="24662" name="Line 19">
          <a:extLst>
            <a:ext uri="{FF2B5EF4-FFF2-40B4-BE49-F238E27FC236}">
              <a16:creationId xmlns:a16="http://schemas.microsoft.com/office/drawing/2014/main" id="{00000000-0008-0000-0100-000056600000}"/>
            </a:ext>
          </a:extLst>
        </xdr:cNvPr>
        <xdr:cNvSpPr>
          <a:spLocks noChangeShapeType="1"/>
        </xdr:cNvSpPr>
      </xdr:nvSpPr>
      <xdr:spPr bwMode="auto">
        <a:xfrm>
          <a:off x="4876800" y="9677400"/>
          <a:ext cx="1809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66675</xdr:colOff>
      <xdr:row>41</xdr:row>
      <xdr:rowOff>161925</xdr:rowOff>
    </xdr:from>
    <xdr:to>
      <xdr:col>12</xdr:col>
      <xdr:colOff>171450</xdr:colOff>
      <xdr:row>41</xdr:row>
      <xdr:rowOff>161925</xdr:rowOff>
    </xdr:to>
    <xdr:sp macro="" textlink="">
      <xdr:nvSpPr>
        <xdr:cNvPr id="24663" name="Line 20">
          <a:extLst>
            <a:ext uri="{FF2B5EF4-FFF2-40B4-BE49-F238E27FC236}">
              <a16:creationId xmlns:a16="http://schemas.microsoft.com/office/drawing/2014/main" id="{00000000-0008-0000-0100-000057600000}"/>
            </a:ext>
          </a:extLst>
        </xdr:cNvPr>
        <xdr:cNvSpPr>
          <a:spLocks noChangeShapeType="1"/>
        </xdr:cNvSpPr>
      </xdr:nvSpPr>
      <xdr:spPr bwMode="auto">
        <a:xfrm>
          <a:off x="6391275" y="10134600"/>
          <a:ext cx="1047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sm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4</xdr:row>
      <xdr:rowOff>43657</xdr:rowOff>
    </xdr:from>
    <xdr:to>
      <xdr:col>5</xdr:col>
      <xdr:colOff>666749</xdr:colOff>
      <xdr:row>5</xdr:row>
      <xdr:rowOff>55564</xdr:rowOff>
    </xdr:to>
    <xdr:sp macro="" textlink="">
      <xdr:nvSpPr>
        <xdr:cNvPr id="5" name="Down Arrow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/>
      </xdr:nvSpPr>
      <xdr:spPr bwMode="auto">
        <a:xfrm>
          <a:off x="4262437" y="1365251"/>
          <a:ext cx="190500" cy="261938"/>
        </a:xfrm>
        <a:prstGeom prst="downArrow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476249</xdr:colOff>
      <xdr:row>18</xdr:row>
      <xdr:rowOff>43657</xdr:rowOff>
    </xdr:from>
    <xdr:to>
      <xdr:col>5</xdr:col>
      <xdr:colOff>666749</xdr:colOff>
      <xdr:row>19</xdr:row>
      <xdr:rowOff>55564</xdr:rowOff>
    </xdr:to>
    <xdr:sp macro="" textlink="">
      <xdr:nvSpPr>
        <xdr:cNvPr id="2" name="Down Arrow 4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 bwMode="auto">
        <a:xfrm>
          <a:off x="4495799" y="3853657"/>
          <a:ext cx="190500" cy="202407"/>
        </a:xfrm>
        <a:prstGeom prst="downArrow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476249</xdr:colOff>
      <xdr:row>4</xdr:row>
      <xdr:rowOff>43657</xdr:rowOff>
    </xdr:from>
    <xdr:to>
      <xdr:col>5</xdr:col>
      <xdr:colOff>666749</xdr:colOff>
      <xdr:row>5</xdr:row>
      <xdr:rowOff>55564</xdr:rowOff>
    </xdr:to>
    <xdr:sp macro="" textlink="">
      <xdr:nvSpPr>
        <xdr:cNvPr id="2" name="Down Arrow 4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 bwMode="auto">
        <a:xfrm>
          <a:off x="4604384" y="1245712"/>
          <a:ext cx="190500" cy="261462"/>
        </a:xfrm>
        <a:prstGeom prst="downArrow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476249</xdr:colOff>
      <xdr:row>18</xdr:row>
      <xdr:rowOff>43657</xdr:rowOff>
    </xdr:from>
    <xdr:to>
      <xdr:col>5</xdr:col>
      <xdr:colOff>666749</xdr:colOff>
      <xdr:row>19</xdr:row>
      <xdr:rowOff>55564</xdr:rowOff>
    </xdr:to>
    <xdr:sp macro="" textlink="">
      <xdr:nvSpPr>
        <xdr:cNvPr id="3" name="Down Arrow 4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 bwMode="auto">
        <a:xfrm>
          <a:off x="4495799" y="805657"/>
          <a:ext cx="190500" cy="202407"/>
        </a:xfrm>
        <a:prstGeom prst="downArrow">
          <a:avLst/>
        </a:pr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horzOverflow="clip" wrap="square" lIns="18288" tIns="0" rIns="0" bIns="0" rtlCol="0" anchor="t" upright="1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622487</xdr:colOff>
      <xdr:row>0</xdr:row>
      <xdr:rowOff>0</xdr:rowOff>
    </xdr:from>
    <xdr:to>
      <xdr:col>8</xdr:col>
      <xdr:colOff>227479</xdr:colOff>
      <xdr:row>2</xdr:row>
      <xdr:rowOff>1344</xdr:rowOff>
    </xdr:to>
    <xdr:pic>
      <xdr:nvPicPr>
        <xdr:cNvPr id="2" name="Picture 80" descr="Description: rev_BlockO_red.eps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56412" y="0"/>
          <a:ext cx="281267" cy="3347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266700</xdr:colOff>
          <xdr:row>10</xdr:row>
          <xdr:rowOff>25400</xdr:rowOff>
        </xdr:from>
        <xdr:to>
          <xdr:col>16</xdr:col>
          <xdr:colOff>673100</xdr:colOff>
          <xdr:row>12</xdr:row>
          <xdr:rowOff>63500</xdr:rowOff>
        </xdr:to>
        <xdr:sp macro="" textlink="">
          <xdr:nvSpPr>
            <xdr:cNvPr id="4097" name="Button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B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27432" tIns="22860" rIns="27432" bIns="22860" anchor="ctr" upright="1"/>
            <a:lstStyle/>
            <a:p>
              <a:pPr algn="ctr" rtl="0">
                <a:defRPr sz="1000"/>
              </a:pPr>
              <a:r>
                <a:rPr lang="en-US" sz="1100" b="0" i="0" u="none" strike="noStrike" baseline="0">
                  <a:solidFill>
                    <a:srgbClr val="000000"/>
                  </a:solidFill>
                  <a:latin typeface="Calibri" pitchFamily="2" charset="0"/>
                  <a:cs typeface="Calibri" pitchFamily="2" charset="0"/>
                </a:rPr>
                <a:t>Reset Form</a:t>
              </a:r>
            </a:p>
          </xdr:txBody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Relationship Id="rId4" Type="http://schemas.openxmlformats.org/officeDocument/2006/relationships/ctrlProp" Target="../ctrlProps/ctrlProp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7"/>
  <dimension ref="A1:P48"/>
  <sheetViews>
    <sheetView showGridLines="0" workbookViewId="0">
      <selection activeCell="A49" sqref="A49"/>
    </sheetView>
  </sheetViews>
  <sheetFormatPr baseColWidth="10" defaultColWidth="8.83203125" defaultRowHeight="13"/>
  <cols>
    <col min="1" max="2" width="3" customWidth="1"/>
    <col min="3" max="3" width="4.6640625" customWidth="1"/>
    <col min="8" max="10" width="9.6640625" customWidth="1"/>
    <col min="11" max="11" width="10.6640625" customWidth="1"/>
    <col min="12" max="12" width="7.6640625" customWidth="1"/>
    <col min="13" max="13" width="2.6640625" customWidth="1"/>
    <col min="14" max="14" width="10.6640625" customWidth="1"/>
    <col min="15" max="15" width="8.33203125" customWidth="1"/>
    <col min="16" max="16" width="2.6640625" customWidth="1"/>
  </cols>
  <sheetData>
    <row r="1" spans="1:16" ht="20" customHeight="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0" t="s">
        <v>41</v>
      </c>
      <c r="O1" s="30"/>
      <c r="P1" s="1"/>
    </row>
    <row r="2" spans="1:16" ht="20" customHeight="1">
      <c r="A2" s="3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4" t="s">
        <v>43</v>
      </c>
      <c r="O2" s="30"/>
      <c r="P2" s="1"/>
    </row>
    <row r="3" spans="1:16" ht="20" customHeight="1">
      <c r="A3" s="55" t="s">
        <v>44</v>
      </c>
      <c r="B3" s="54"/>
      <c r="C3" s="1"/>
      <c r="D3" s="1"/>
      <c r="E3" s="1"/>
      <c r="F3" s="1"/>
      <c r="G3" s="1"/>
      <c r="H3" s="1"/>
      <c r="I3" s="1"/>
      <c r="J3" s="1"/>
      <c r="K3" s="72"/>
      <c r="L3" s="72" t="s">
        <v>28</v>
      </c>
      <c r="M3" s="72"/>
      <c r="N3" s="73"/>
      <c r="O3" s="73"/>
      <c r="P3" s="73"/>
    </row>
    <row r="4" spans="1:16" ht="20" customHeight="1">
      <c r="A4" s="50" t="s">
        <v>45</v>
      </c>
      <c r="B4" s="18"/>
      <c r="C4" s="18"/>
      <c r="D4" s="18"/>
      <c r="E4" s="18"/>
      <c r="F4" s="18"/>
      <c r="G4" s="18"/>
      <c r="H4" s="18"/>
      <c r="I4" s="18"/>
      <c r="J4" s="18"/>
      <c r="K4" s="53" t="s">
        <v>46</v>
      </c>
      <c r="L4" s="7"/>
      <c r="M4" s="7"/>
      <c r="N4" s="7"/>
      <c r="O4" s="7"/>
      <c r="P4" s="19"/>
    </row>
    <row r="5" spans="1:16" ht="20" customHeight="1">
      <c r="K5" s="8" t="s">
        <v>47</v>
      </c>
      <c r="L5" s="1"/>
      <c r="M5" s="1"/>
      <c r="N5" s="8" t="s">
        <v>48</v>
      </c>
      <c r="O5" s="1"/>
      <c r="P5" s="14"/>
    </row>
    <row r="6" spans="1:16" ht="2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9" t="s">
        <v>49</v>
      </c>
      <c r="L6" s="67"/>
      <c r="N6" s="9" t="s">
        <v>49</v>
      </c>
      <c r="O6" s="2"/>
      <c r="P6" s="13"/>
    </row>
    <row r="7" spans="1:16" ht="20" customHeight="1">
      <c r="A7" s="51" t="s">
        <v>50</v>
      </c>
      <c r="K7" s="46" t="s">
        <v>51</v>
      </c>
      <c r="L7" s="5"/>
      <c r="M7" s="5"/>
      <c r="N7" s="46" t="s">
        <v>51</v>
      </c>
      <c r="O7" s="5"/>
      <c r="P7" s="16"/>
    </row>
    <row r="8" spans="1:16" ht="20" customHeight="1">
      <c r="K8" s="47" t="s">
        <v>52</v>
      </c>
      <c r="L8" s="5"/>
      <c r="M8" s="5"/>
      <c r="N8" s="47" t="s">
        <v>53</v>
      </c>
      <c r="O8" s="5"/>
      <c r="P8" s="16"/>
    </row>
    <row r="9" spans="1:16" ht="2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48" t="s">
        <v>54</v>
      </c>
      <c r="L9" s="20"/>
      <c r="M9" s="20"/>
      <c r="N9" s="49" t="s">
        <v>55</v>
      </c>
      <c r="O9" s="10"/>
      <c r="P9" s="17"/>
    </row>
    <row r="10" spans="1:16" ht="20" customHeight="1">
      <c r="A10" t="s">
        <v>56</v>
      </c>
      <c r="B10" s="4" t="s">
        <v>57</v>
      </c>
      <c r="H10" s="43" t="s">
        <v>58</v>
      </c>
      <c r="I10" s="44"/>
      <c r="J10" s="44"/>
      <c r="K10" s="37"/>
      <c r="L10" s="38"/>
      <c r="M10" s="38"/>
      <c r="N10" s="39"/>
      <c r="O10" s="38"/>
      <c r="P10" s="40"/>
    </row>
    <row r="11" spans="1:16" ht="20" customHeight="1">
      <c r="B11" s="3" t="s">
        <v>59</v>
      </c>
      <c r="C11" t="s">
        <v>60</v>
      </c>
      <c r="H11" s="21" t="s">
        <v>61</v>
      </c>
      <c r="I11" s="21" t="s">
        <v>62</v>
      </c>
      <c r="J11" s="21" t="s">
        <v>63</v>
      </c>
      <c r="K11" s="56" t="s">
        <v>64</v>
      </c>
      <c r="L11" s="38"/>
      <c r="M11" s="38"/>
      <c r="N11" s="56" t="s">
        <v>64</v>
      </c>
      <c r="O11" s="41"/>
      <c r="P11" s="40"/>
    </row>
    <row r="12" spans="1:16" ht="20" customHeight="1">
      <c r="B12" t="s">
        <v>65</v>
      </c>
      <c r="C12" s="2"/>
      <c r="D12" t="s">
        <v>66</v>
      </c>
      <c r="G12" t="s">
        <v>67</v>
      </c>
      <c r="H12" s="68"/>
      <c r="I12" s="68"/>
      <c r="J12" s="68"/>
      <c r="K12" s="59" t="e">
        <f>Budget!#REF!</f>
        <v>#REF!</v>
      </c>
      <c r="L12" s="60"/>
      <c r="M12" s="60"/>
      <c r="N12" s="59"/>
      <c r="O12" s="60"/>
      <c r="P12" s="61"/>
    </row>
    <row r="13" spans="1:16" ht="20" customHeight="1">
      <c r="B13" t="s">
        <v>68</v>
      </c>
      <c r="C13" s="2"/>
      <c r="D13" t="s">
        <v>69</v>
      </c>
      <c r="G13" t="s">
        <v>67</v>
      </c>
      <c r="H13" s="69"/>
      <c r="I13" s="69"/>
      <c r="J13" s="69"/>
      <c r="K13" s="62" t="e">
        <f>Budget!#REF!</f>
        <v>#REF!</v>
      </c>
      <c r="L13" s="63"/>
      <c r="M13" s="63"/>
      <c r="N13" s="62"/>
      <c r="O13" s="63"/>
      <c r="P13" s="64"/>
    </row>
    <row r="14" spans="1:16" ht="5.25" customHeight="1">
      <c r="A14" s="2"/>
      <c r="B14" s="2"/>
      <c r="C14" s="2"/>
      <c r="D14" s="2"/>
      <c r="E14" s="2"/>
      <c r="F14" s="2"/>
      <c r="G14" s="2"/>
      <c r="H14" s="70"/>
      <c r="I14" s="70"/>
      <c r="J14" s="70"/>
      <c r="K14" s="59"/>
      <c r="L14" s="60"/>
      <c r="M14" s="60"/>
      <c r="N14" s="59"/>
      <c r="O14" s="60"/>
      <c r="P14" s="61"/>
    </row>
    <row r="15" spans="1:16" ht="20" customHeight="1">
      <c r="B15" s="3" t="s">
        <v>70</v>
      </c>
      <c r="C15" t="s">
        <v>71</v>
      </c>
      <c r="H15" s="69"/>
      <c r="I15" s="69"/>
      <c r="J15" s="69"/>
      <c r="K15" s="62"/>
      <c r="L15" s="63"/>
      <c r="M15" s="63"/>
      <c r="N15" s="62"/>
      <c r="O15" s="63"/>
      <c r="P15" s="64"/>
    </row>
    <row r="16" spans="1:16" ht="20" customHeight="1">
      <c r="B16" t="s">
        <v>65</v>
      </c>
      <c r="C16" s="2"/>
      <c r="D16" t="s">
        <v>72</v>
      </c>
      <c r="H16" s="70"/>
      <c r="I16" s="70"/>
      <c r="J16" s="70"/>
      <c r="K16" s="59" t="e">
        <f>Budget!#REF!</f>
        <v>#REF!</v>
      </c>
      <c r="L16" s="60"/>
      <c r="M16" s="60"/>
      <c r="N16" s="59"/>
      <c r="O16" s="60"/>
      <c r="P16" s="61"/>
    </row>
    <row r="17" spans="1:16" ht="20" customHeight="1">
      <c r="B17" t="s">
        <v>68</v>
      </c>
      <c r="C17" s="2"/>
      <c r="D17" t="s">
        <v>73</v>
      </c>
      <c r="H17" s="68"/>
      <c r="I17" s="68"/>
      <c r="J17" s="68"/>
      <c r="K17" s="59" t="e">
        <f>Budget!#REF!</f>
        <v>#REF!</v>
      </c>
      <c r="L17" s="60"/>
      <c r="M17" s="60"/>
      <c r="N17" s="59"/>
      <c r="O17" s="60"/>
      <c r="P17" s="61"/>
    </row>
    <row r="18" spans="1:16" ht="20" customHeight="1">
      <c r="B18" t="s">
        <v>74</v>
      </c>
      <c r="C18" s="2"/>
      <c r="D18" t="s">
        <v>75</v>
      </c>
      <c r="J18" t="s">
        <v>67</v>
      </c>
      <c r="K18" s="59" t="e">
        <f>Budget!#REF!</f>
        <v>#REF!</v>
      </c>
      <c r="L18" s="60"/>
      <c r="M18" s="60"/>
      <c r="N18" s="59"/>
      <c r="O18" s="60"/>
      <c r="P18" s="61"/>
    </row>
    <row r="19" spans="1:16" ht="20" customHeight="1">
      <c r="B19" t="s">
        <v>76</v>
      </c>
      <c r="C19" s="2"/>
      <c r="D19" t="s">
        <v>77</v>
      </c>
      <c r="J19" t="s">
        <v>67</v>
      </c>
      <c r="K19" s="59" t="e">
        <f>Budget!#REF!</f>
        <v>#REF!</v>
      </c>
      <c r="L19" s="60"/>
      <c r="M19" s="60"/>
      <c r="N19" s="59"/>
      <c r="O19" s="60"/>
      <c r="P19" s="61"/>
    </row>
    <row r="20" spans="1:16" ht="20" customHeight="1">
      <c r="B20" t="s">
        <v>78</v>
      </c>
      <c r="C20" s="2"/>
      <c r="D20" t="s">
        <v>79</v>
      </c>
      <c r="J20" t="s">
        <v>67</v>
      </c>
      <c r="K20" s="59" t="e">
        <f>Budget!#REF!</f>
        <v>#REF!</v>
      </c>
      <c r="L20" s="60"/>
      <c r="M20" s="60"/>
      <c r="N20" s="59"/>
      <c r="O20" s="60"/>
      <c r="P20" s="61"/>
    </row>
    <row r="21" spans="1:16" ht="20" customHeight="1">
      <c r="B21" t="s">
        <v>80</v>
      </c>
      <c r="C21" s="2"/>
      <c r="D21" t="s">
        <v>81</v>
      </c>
      <c r="J21" t="s">
        <v>67</v>
      </c>
      <c r="K21" s="59" t="e">
        <f>Budget!#REF!</f>
        <v>#REF!</v>
      </c>
      <c r="L21" s="60"/>
      <c r="M21" s="60"/>
      <c r="N21" s="59"/>
      <c r="O21" s="60"/>
      <c r="P21" s="61"/>
    </row>
    <row r="22" spans="1:16" ht="20" customHeight="1">
      <c r="A22" s="2"/>
      <c r="B22" s="2"/>
      <c r="C22" s="2"/>
      <c r="D22" s="2"/>
      <c r="E22" s="27" t="s">
        <v>82</v>
      </c>
      <c r="F22" s="2"/>
      <c r="G22" s="2"/>
      <c r="H22" s="2"/>
      <c r="I22" s="2"/>
      <c r="J22" s="2" t="s">
        <v>83</v>
      </c>
      <c r="K22" s="59" t="e">
        <f>SUM(K12:K21)</f>
        <v>#REF!</v>
      </c>
      <c r="L22" s="60"/>
      <c r="M22" s="60"/>
      <c r="N22" s="59"/>
      <c r="O22" s="60"/>
      <c r="P22" s="61"/>
    </row>
    <row r="23" spans="1:16" ht="20" customHeight="1">
      <c r="A23" s="2" t="s">
        <v>84</v>
      </c>
      <c r="B23" s="2" t="s">
        <v>85</v>
      </c>
      <c r="C23" s="2"/>
      <c r="D23" s="2"/>
      <c r="E23" s="2"/>
      <c r="F23" s="2"/>
      <c r="G23" s="2"/>
      <c r="H23" s="2"/>
      <c r="I23" s="2"/>
      <c r="J23" s="2"/>
      <c r="K23" s="59" t="e">
        <f>Budget!#REF!</f>
        <v>#REF!</v>
      </c>
      <c r="L23" s="60"/>
      <c r="M23" s="60"/>
      <c r="N23" s="59"/>
      <c r="O23" s="60"/>
      <c r="P23" s="61"/>
    </row>
    <row r="24" spans="1:16" ht="20" customHeight="1">
      <c r="A24" s="2" t="s">
        <v>86</v>
      </c>
      <c r="B24" s="27" t="s">
        <v>87</v>
      </c>
      <c r="C24" s="2"/>
      <c r="D24" s="2"/>
      <c r="E24" s="2"/>
      <c r="F24" s="2"/>
      <c r="G24" s="2"/>
      <c r="H24" s="2"/>
      <c r="I24" s="2"/>
      <c r="J24" s="2" t="s">
        <v>83</v>
      </c>
      <c r="K24" s="59" t="e">
        <f>SUM(K22:K23)</f>
        <v>#REF!</v>
      </c>
      <c r="L24" s="60"/>
      <c r="M24" s="60"/>
      <c r="N24" s="59"/>
      <c r="O24" s="60"/>
      <c r="P24" s="61"/>
    </row>
    <row r="25" spans="1:16" ht="20" customHeight="1">
      <c r="A25" t="s">
        <v>88</v>
      </c>
      <c r="B25" t="s">
        <v>89</v>
      </c>
      <c r="K25" s="74"/>
      <c r="L25" s="63"/>
      <c r="M25" s="63"/>
      <c r="N25" s="62"/>
      <c r="O25" s="63"/>
      <c r="P25" s="64"/>
    </row>
    <row r="26" spans="1:16" ht="20" customHeight="1">
      <c r="A26" s="2"/>
      <c r="B26" s="28" t="s">
        <v>90</v>
      </c>
      <c r="C26" s="2"/>
      <c r="D26" s="2"/>
      <c r="E26" s="2"/>
      <c r="F26" s="2"/>
      <c r="G26" s="2"/>
      <c r="H26" s="2"/>
      <c r="I26" s="2"/>
      <c r="J26" s="2"/>
      <c r="K26" s="59" t="e">
        <f>Budget!#REF!</f>
        <v>#REF!</v>
      </c>
      <c r="L26" s="60"/>
      <c r="M26" s="60"/>
      <c r="N26" s="59"/>
      <c r="O26" s="60"/>
      <c r="P26" s="61"/>
    </row>
    <row r="27" spans="1:16" ht="20" customHeight="1">
      <c r="A27" s="2" t="s">
        <v>91</v>
      </c>
      <c r="B27" s="2" t="s">
        <v>92</v>
      </c>
      <c r="C27" s="2"/>
      <c r="D27" s="2"/>
      <c r="E27" s="2"/>
      <c r="F27" s="2"/>
      <c r="G27" s="2"/>
      <c r="H27" s="2"/>
      <c r="I27" s="2"/>
      <c r="J27" s="2"/>
      <c r="K27" s="59" t="e">
        <f>Budget!#REF!</f>
        <v>#REF!</v>
      </c>
      <c r="L27" s="60"/>
      <c r="M27" s="60"/>
      <c r="N27" s="59"/>
      <c r="O27" s="60"/>
      <c r="P27" s="61"/>
    </row>
    <row r="28" spans="1:16" ht="20" customHeight="1">
      <c r="A28" t="s">
        <v>93</v>
      </c>
      <c r="B28" t="s">
        <v>38</v>
      </c>
      <c r="K28" s="62"/>
      <c r="L28" s="63"/>
      <c r="M28" s="63"/>
      <c r="N28" s="62"/>
      <c r="O28" s="63"/>
      <c r="P28" s="64"/>
    </row>
    <row r="29" spans="1:16" ht="20" customHeight="1">
      <c r="B29" s="3" t="s">
        <v>59</v>
      </c>
      <c r="C29" t="s">
        <v>94</v>
      </c>
      <c r="J29" t="s">
        <v>67</v>
      </c>
      <c r="K29" s="59" t="e">
        <f>Budget!#REF!</f>
        <v>#REF!</v>
      </c>
      <c r="L29" s="60"/>
      <c r="M29" s="60"/>
      <c r="N29" s="59"/>
      <c r="O29" s="60"/>
      <c r="P29" s="61"/>
    </row>
    <row r="30" spans="1:16" ht="20" customHeight="1">
      <c r="A30" s="2"/>
      <c r="B30" s="29" t="s">
        <v>70</v>
      </c>
      <c r="C30" s="2" t="s">
        <v>95</v>
      </c>
      <c r="D30" s="2"/>
      <c r="E30" s="2"/>
      <c r="F30" s="2"/>
      <c r="G30" s="2"/>
      <c r="H30" s="2"/>
      <c r="I30" s="2"/>
      <c r="J30" s="2"/>
      <c r="K30" s="59" t="e">
        <f>Budget!#REF!</f>
        <v>#REF!</v>
      </c>
      <c r="L30" s="60"/>
      <c r="M30" s="60"/>
      <c r="N30" s="59"/>
      <c r="O30" s="60"/>
      <c r="P30" s="61"/>
    </row>
    <row r="31" spans="1:16" ht="20" customHeight="1">
      <c r="A31" s="2" t="s">
        <v>96</v>
      </c>
      <c r="B31" s="2" t="s">
        <v>0</v>
      </c>
      <c r="C31" s="2"/>
      <c r="D31" s="2"/>
      <c r="E31" s="2"/>
      <c r="F31" s="2"/>
      <c r="G31" s="2"/>
      <c r="H31" s="2"/>
      <c r="I31" s="2"/>
      <c r="J31" s="2"/>
      <c r="K31" s="59" t="e">
        <f>Budget!#REF!</f>
        <v>#REF!</v>
      </c>
      <c r="L31" s="60"/>
      <c r="M31" s="60"/>
      <c r="N31" s="59"/>
      <c r="O31" s="60"/>
      <c r="P31" s="61"/>
    </row>
    <row r="32" spans="1:16" ht="20" customHeight="1">
      <c r="A32" s="2" t="s">
        <v>1</v>
      </c>
      <c r="B32" s="2" t="s">
        <v>2</v>
      </c>
      <c r="C32" s="2"/>
      <c r="D32" s="2"/>
      <c r="E32" s="2"/>
      <c r="F32" s="2"/>
      <c r="G32" s="2"/>
      <c r="H32" s="2"/>
      <c r="I32" s="2"/>
      <c r="J32" s="2"/>
      <c r="K32" s="59" t="e">
        <f>Budget!#REF!</f>
        <v>#REF!</v>
      </c>
      <c r="L32" s="60"/>
      <c r="M32" s="60"/>
      <c r="N32" s="59"/>
      <c r="O32" s="60"/>
      <c r="P32" s="61"/>
    </row>
    <row r="33" spans="1:16" ht="20" customHeight="1">
      <c r="A33" t="s">
        <v>3</v>
      </c>
      <c r="B33" t="s">
        <v>4</v>
      </c>
      <c r="K33" s="62"/>
      <c r="L33" s="63"/>
      <c r="M33" s="63"/>
      <c r="N33" s="62"/>
      <c r="O33" s="63"/>
      <c r="P33" s="64"/>
    </row>
    <row r="34" spans="1:16" ht="20" customHeight="1">
      <c r="A34" s="2"/>
      <c r="B34" s="22" t="s">
        <v>5</v>
      </c>
      <c r="C34" s="2"/>
      <c r="D34" s="2"/>
      <c r="E34" s="2"/>
      <c r="F34" s="2"/>
      <c r="G34" s="2"/>
      <c r="H34" s="2"/>
      <c r="I34" s="2"/>
      <c r="J34" s="2"/>
      <c r="K34" s="59" t="e">
        <f>Budget!#REF!</f>
        <v>#REF!</v>
      </c>
      <c r="L34" s="60"/>
      <c r="M34" s="60"/>
      <c r="N34" s="59"/>
      <c r="O34" s="60"/>
      <c r="P34" s="61"/>
    </row>
    <row r="35" spans="1:16" ht="20" customHeight="1">
      <c r="A35" s="2" t="s">
        <v>6</v>
      </c>
      <c r="B35" s="2" t="s">
        <v>7</v>
      </c>
      <c r="C35" s="2"/>
      <c r="D35" s="2"/>
      <c r="E35" s="2"/>
      <c r="F35" s="2" t="s">
        <v>8</v>
      </c>
      <c r="G35" s="2"/>
      <c r="H35" s="2"/>
      <c r="I35" s="2"/>
      <c r="J35" s="2" t="s">
        <v>83</v>
      </c>
      <c r="K35" s="59" t="e">
        <f>SUM(K24:K34)</f>
        <v>#REF!</v>
      </c>
      <c r="L35" s="60"/>
      <c r="M35" s="60"/>
      <c r="N35" s="59"/>
      <c r="O35" s="60"/>
      <c r="P35" s="61"/>
    </row>
    <row r="36" spans="1:16" ht="20" customHeight="1">
      <c r="A36" t="s">
        <v>9</v>
      </c>
      <c r="B36" t="s">
        <v>10</v>
      </c>
      <c r="K36" s="62"/>
      <c r="L36" s="63"/>
      <c r="M36" s="63"/>
      <c r="N36" s="62"/>
      <c r="O36" s="63"/>
      <c r="P36" s="64"/>
    </row>
    <row r="37" spans="1:16" ht="20" customHeight="1">
      <c r="A37" s="2"/>
      <c r="B37" s="22" t="s">
        <v>11</v>
      </c>
      <c r="C37" s="2"/>
      <c r="D37" s="2"/>
      <c r="E37" s="2"/>
      <c r="F37" s="2"/>
      <c r="G37" s="2"/>
      <c r="H37" s="2"/>
      <c r="I37" s="2"/>
      <c r="J37" s="2"/>
      <c r="K37" s="59" t="e">
        <f>Budget!#REF!</f>
        <v>#REF!</v>
      </c>
      <c r="L37" s="60"/>
      <c r="M37" s="60"/>
      <c r="N37" s="59"/>
      <c r="O37" s="60"/>
      <c r="P37" s="61"/>
    </row>
    <row r="38" spans="1:16" ht="20" customHeight="1">
      <c r="A38" s="2" t="s">
        <v>12</v>
      </c>
      <c r="B38" s="2" t="s">
        <v>13</v>
      </c>
      <c r="C38" s="2"/>
      <c r="D38" s="2"/>
      <c r="E38" s="2"/>
      <c r="F38" s="2"/>
      <c r="G38" s="2"/>
      <c r="H38" s="2"/>
      <c r="I38" s="2"/>
      <c r="J38" s="2" t="s">
        <v>83</v>
      </c>
      <c r="K38" s="59" t="e">
        <f>SUM(K35:K37)</f>
        <v>#REF!</v>
      </c>
      <c r="L38" s="60"/>
      <c r="M38" s="60"/>
      <c r="N38" s="59"/>
      <c r="O38" s="60"/>
      <c r="P38" s="61"/>
    </row>
    <row r="39" spans="1:16" ht="20" customHeight="1">
      <c r="A39" s="2" t="s">
        <v>14</v>
      </c>
      <c r="B39" s="2" t="s">
        <v>15</v>
      </c>
      <c r="C39" s="2"/>
      <c r="D39" s="2"/>
      <c r="E39" s="2"/>
      <c r="F39" s="2"/>
      <c r="G39" s="2"/>
      <c r="H39" s="2"/>
      <c r="I39" s="2"/>
      <c r="J39" s="2" t="s">
        <v>83</v>
      </c>
      <c r="K39" s="59" t="e">
        <f>Budget!#REF!</f>
        <v>#REF!</v>
      </c>
      <c r="L39" s="60"/>
      <c r="M39" s="60"/>
      <c r="N39" s="59"/>
      <c r="O39" s="60"/>
      <c r="P39" s="61"/>
    </row>
    <row r="40" spans="1:16" ht="20" customHeight="1">
      <c r="A40" s="2" t="s">
        <v>16</v>
      </c>
      <c r="B40" s="2" t="s">
        <v>17</v>
      </c>
      <c r="C40" s="2"/>
      <c r="D40" s="2"/>
      <c r="E40" s="2"/>
      <c r="F40" s="2"/>
      <c r="G40" s="2"/>
      <c r="H40" s="2"/>
      <c r="I40" s="2"/>
      <c r="J40" s="2" t="s">
        <v>83</v>
      </c>
      <c r="K40" s="71" t="e">
        <f>SUM(K38:K39)</f>
        <v>#REF!</v>
      </c>
      <c r="L40" s="60"/>
      <c r="M40" s="60"/>
      <c r="N40" s="65" t="s">
        <v>64</v>
      </c>
      <c r="O40" s="66"/>
      <c r="P40" s="61"/>
    </row>
    <row r="41" spans="1:16" ht="20" customHeight="1">
      <c r="A41" s="2" t="s">
        <v>18</v>
      </c>
      <c r="B41" s="2" t="s">
        <v>19</v>
      </c>
      <c r="C41" s="2"/>
      <c r="D41" s="2"/>
      <c r="E41" s="2"/>
      <c r="F41" s="2"/>
      <c r="G41" s="2"/>
      <c r="H41" s="57" t="s">
        <v>64</v>
      </c>
      <c r="I41" s="42"/>
      <c r="J41" s="42"/>
      <c r="K41" s="35"/>
      <c r="L41" s="36"/>
      <c r="M41" s="36"/>
      <c r="N41" s="36"/>
      <c r="O41" s="36"/>
      <c r="P41" s="45"/>
    </row>
    <row r="42" spans="1:16" ht="20" customHeight="1">
      <c r="A42" s="2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 t="s">
        <v>21</v>
      </c>
      <c r="L42" s="2"/>
      <c r="M42" s="2"/>
      <c r="N42" s="2"/>
      <c r="O42" s="2"/>
      <c r="P42" s="15"/>
    </row>
    <row r="43" spans="1:16" ht="20" customHeight="1">
      <c r="A43" s="10" t="s">
        <v>22</v>
      </c>
      <c r="B43" s="10"/>
      <c r="C43" s="10"/>
      <c r="D43" s="10"/>
      <c r="E43" s="10"/>
      <c r="F43" s="10"/>
      <c r="G43" s="10"/>
      <c r="H43" s="12" t="s">
        <v>23</v>
      </c>
      <c r="I43" s="10"/>
      <c r="J43" s="10"/>
      <c r="K43" s="10"/>
      <c r="L43" s="10"/>
      <c r="M43" s="10"/>
      <c r="N43" s="12" t="s">
        <v>24</v>
      </c>
      <c r="O43" s="10"/>
      <c r="P43" s="17"/>
    </row>
    <row r="44" spans="1:16" ht="20" customHeight="1">
      <c r="A44" s="52" t="s">
        <v>25</v>
      </c>
      <c r="H44" s="6"/>
      <c r="N44" s="23"/>
      <c r="O44" s="32"/>
      <c r="P44" s="24"/>
    </row>
    <row r="45" spans="1:16" ht="20" customHeight="1">
      <c r="A45" s="2"/>
      <c r="B45" s="2"/>
      <c r="C45" s="2"/>
      <c r="D45" s="2"/>
      <c r="E45" s="2"/>
      <c r="F45" s="2"/>
      <c r="G45" s="2"/>
      <c r="H45" s="11"/>
      <c r="I45" s="2"/>
      <c r="J45" s="2"/>
      <c r="K45" s="2"/>
      <c r="L45" s="2"/>
      <c r="M45" s="2"/>
      <c r="N45" s="25"/>
      <c r="O45" s="33"/>
      <c r="P45" s="26"/>
    </row>
    <row r="46" spans="1:16" ht="20" customHeight="1">
      <c r="A46" s="52" t="s">
        <v>26</v>
      </c>
      <c r="H46" s="6"/>
      <c r="N46" s="23"/>
      <c r="O46" s="32"/>
      <c r="P46" s="24"/>
    </row>
    <row r="47" spans="1:16" ht="20" customHeight="1">
      <c r="A47" s="2"/>
      <c r="B47" s="2"/>
      <c r="C47" s="2"/>
      <c r="D47" s="2"/>
      <c r="E47" s="2"/>
      <c r="F47" s="2"/>
      <c r="G47" s="2"/>
      <c r="H47" s="11"/>
      <c r="I47" s="2"/>
      <c r="J47" s="2"/>
      <c r="K47" s="2"/>
      <c r="L47" s="2"/>
      <c r="M47" s="2"/>
      <c r="N47" s="25"/>
      <c r="O47" s="33"/>
      <c r="P47" s="26"/>
    </row>
    <row r="48" spans="1:16" ht="20" customHeight="1">
      <c r="A48" t="s">
        <v>27</v>
      </c>
    </row>
  </sheetData>
  <phoneticPr fontId="0" type="noConversion"/>
  <printOptions gridLinesSet="0"/>
  <pageMargins left="0.5" right="0.25" top="0.25" bottom="0" header="0" footer="0.25"/>
  <pageSetup scale="81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1CAC-7747-4D58-90D5-AF013BF493AC}">
  <sheetPr>
    <tabColor theme="7" tint="0.39997558519241921"/>
  </sheetPr>
  <dimension ref="A1:V14"/>
  <sheetViews>
    <sheetView topLeftCell="H1" workbookViewId="0">
      <selection activeCell="Q3" sqref="Q3"/>
    </sheetView>
  </sheetViews>
  <sheetFormatPr baseColWidth="10" defaultColWidth="8.83203125" defaultRowHeight="15"/>
  <cols>
    <col min="1" max="1" width="30.5" style="288" customWidth="1"/>
    <col min="2" max="2" width="40.33203125" style="288" customWidth="1"/>
    <col min="3" max="8" width="8.83203125" style="288"/>
    <col min="9" max="9" width="50" style="288" customWidth="1"/>
    <col min="10" max="13" width="8.83203125" style="288"/>
    <col min="15" max="15" width="27.5" customWidth="1"/>
    <col min="16" max="16" width="38.5" customWidth="1"/>
  </cols>
  <sheetData>
    <row r="1" spans="1:22">
      <c r="A1" s="446" t="s">
        <v>325</v>
      </c>
      <c r="B1" s="447"/>
      <c r="C1" s="447"/>
      <c r="D1" s="447"/>
      <c r="E1" s="447"/>
      <c r="F1" s="447"/>
      <c r="G1" s="447"/>
      <c r="H1" s="447"/>
      <c r="I1" s="447"/>
      <c r="J1" s="447"/>
      <c r="K1" s="447"/>
      <c r="L1" s="447"/>
      <c r="M1" s="447"/>
      <c r="N1" s="480"/>
      <c r="O1" s="474" t="s">
        <v>326</v>
      </c>
      <c r="P1" s="460"/>
      <c r="Q1" s="460"/>
      <c r="R1" s="460"/>
      <c r="S1" s="460"/>
      <c r="T1" s="460"/>
      <c r="U1" s="460"/>
      <c r="V1" s="485"/>
    </row>
    <row r="2" spans="1:22" ht="16" thickBot="1">
      <c r="A2" s="481" t="s">
        <v>276</v>
      </c>
      <c r="B2" s="481" t="s">
        <v>277</v>
      </c>
      <c r="C2" s="482" t="s">
        <v>110</v>
      </c>
      <c r="D2" s="482" t="s">
        <v>111</v>
      </c>
      <c r="E2" s="482" t="s">
        <v>112</v>
      </c>
      <c r="F2" s="482" t="s">
        <v>113</v>
      </c>
      <c r="G2" s="482" t="s">
        <v>129</v>
      </c>
      <c r="H2" s="481" t="s">
        <v>130</v>
      </c>
      <c r="I2" s="572" t="s">
        <v>289</v>
      </c>
      <c r="J2" s="573"/>
      <c r="K2" s="573"/>
      <c r="L2" s="573"/>
      <c r="M2" s="573"/>
      <c r="N2" s="458"/>
      <c r="O2" s="486" t="s">
        <v>276</v>
      </c>
      <c r="P2" s="487" t="s">
        <v>277</v>
      </c>
      <c r="Q2" s="488" t="s">
        <v>110</v>
      </c>
      <c r="R2" s="488" t="s">
        <v>111</v>
      </c>
      <c r="S2" s="488" t="s">
        <v>112</v>
      </c>
      <c r="T2" s="488" t="s">
        <v>113</v>
      </c>
      <c r="U2" s="488" t="s">
        <v>129</v>
      </c>
      <c r="V2" s="489" t="s">
        <v>130</v>
      </c>
    </row>
    <row r="3" spans="1:22" ht="16" thickTop="1">
      <c r="A3" s="287" t="s">
        <v>278</v>
      </c>
      <c r="B3" s="357"/>
      <c r="C3" s="358">
        <v>0</v>
      </c>
      <c r="D3" s="358">
        <v>0</v>
      </c>
      <c r="E3" s="358">
        <v>0</v>
      </c>
      <c r="F3" s="358">
        <v>0</v>
      </c>
      <c r="G3" s="358">
        <v>0</v>
      </c>
      <c r="H3" s="359">
        <f>SUM(C3:G3)</f>
        <v>0</v>
      </c>
      <c r="I3" s="574"/>
      <c r="J3" s="575"/>
      <c r="K3" s="575"/>
      <c r="L3" s="575"/>
      <c r="M3" s="575"/>
      <c r="N3" s="458"/>
      <c r="O3" s="434" t="s">
        <v>278</v>
      </c>
      <c r="P3" s="357"/>
      <c r="Q3" s="358">
        <v>0</v>
      </c>
      <c r="R3" s="358">
        <v>0</v>
      </c>
      <c r="S3" s="358">
        <v>0</v>
      </c>
      <c r="T3" s="358">
        <v>0</v>
      </c>
      <c r="U3" s="358">
        <v>0</v>
      </c>
      <c r="V3" s="436">
        <f>SUM(Q3:U3)</f>
        <v>0</v>
      </c>
    </row>
    <row r="4" spans="1:22">
      <c r="A4" s="285" t="s">
        <v>279</v>
      </c>
      <c r="B4" s="289"/>
      <c r="C4" s="292">
        <v>0</v>
      </c>
      <c r="D4" s="292">
        <v>0</v>
      </c>
      <c r="E4" s="292">
        <v>0</v>
      </c>
      <c r="F4" s="292">
        <v>0</v>
      </c>
      <c r="G4" s="292">
        <v>0</v>
      </c>
      <c r="H4" s="360">
        <f t="shared" ref="H4:H11" si="0">SUM(C4:G4)</f>
        <v>0</v>
      </c>
      <c r="I4" s="569"/>
      <c r="J4" s="570"/>
      <c r="K4" s="570"/>
      <c r="L4" s="570"/>
      <c r="M4" s="570"/>
      <c r="N4" s="458"/>
      <c r="O4" s="435" t="s">
        <v>279</v>
      </c>
      <c r="P4" s="289"/>
      <c r="Q4" s="292">
        <v>0</v>
      </c>
      <c r="R4" s="292">
        <v>0</v>
      </c>
      <c r="S4" s="292">
        <v>0</v>
      </c>
      <c r="T4" s="292">
        <v>0</v>
      </c>
      <c r="U4" s="292">
        <v>0</v>
      </c>
      <c r="V4" s="437">
        <f t="shared" ref="V4:V11" si="1">SUM(Q4:U4)</f>
        <v>0</v>
      </c>
    </row>
    <row r="5" spans="1:22">
      <c r="A5" s="285" t="s">
        <v>280</v>
      </c>
      <c r="B5" s="289"/>
      <c r="C5" s="292">
        <v>0</v>
      </c>
      <c r="D5" s="292">
        <v>0</v>
      </c>
      <c r="E5" s="292">
        <v>0</v>
      </c>
      <c r="F5" s="292">
        <v>0</v>
      </c>
      <c r="G5" s="292">
        <v>0</v>
      </c>
      <c r="H5" s="360">
        <f t="shared" si="0"/>
        <v>0</v>
      </c>
      <c r="I5" s="569"/>
      <c r="J5" s="570"/>
      <c r="K5" s="570"/>
      <c r="L5" s="570"/>
      <c r="M5" s="570"/>
      <c r="N5" s="458"/>
      <c r="O5" s="435" t="s">
        <v>280</v>
      </c>
      <c r="P5" s="289"/>
      <c r="Q5" s="292">
        <v>0</v>
      </c>
      <c r="R5" s="292">
        <v>0</v>
      </c>
      <c r="S5" s="292">
        <v>0</v>
      </c>
      <c r="T5" s="292">
        <v>0</v>
      </c>
      <c r="U5" s="292">
        <v>0</v>
      </c>
      <c r="V5" s="437">
        <f t="shared" si="1"/>
        <v>0</v>
      </c>
    </row>
    <row r="6" spans="1:22">
      <c r="A6" s="285" t="s">
        <v>281</v>
      </c>
      <c r="B6" s="289"/>
      <c r="C6" s="292">
        <v>0</v>
      </c>
      <c r="D6" s="292">
        <v>0</v>
      </c>
      <c r="E6" s="292">
        <v>0</v>
      </c>
      <c r="F6" s="292">
        <v>0</v>
      </c>
      <c r="G6" s="292">
        <v>0</v>
      </c>
      <c r="H6" s="360">
        <f t="shared" si="0"/>
        <v>0</v>
      </c>
      <c r="I6" s="569"/>
      <c r="J6" s="570"/>
      <c r="K6" s="570"/>
      <c r="L6" s="570"/>
      <c r="M6" s="570"/>
      <c r="N6" s="458"/>
      <c r="O6" s="435" t="s">
        <v>281</v>
      </c>
      <c r="P6" s="289"/>
      <c r="Q6" s="292">
        <v>0</v>
      </c>
      <c r="R6" s="292">
        <v>0</v>
      </c>
      <c r="S6" s="292">
        <v>0</v>
      </c>
      <c r="T6" s="292">
        <v>0</v>
      </c>
      <c r="U6" s="292">
        <v>0</v>
      </c>
      <c r="V6" s="437">
        <f t="shared" si="1"/>
        <v>0</v>
      </c>
    </row>
    <row r="7" spans="1:22">
      <c r="A7" s="285" t="s">
        <v>282</v>
      </c>
      <c r="B7" s="289"/>
      <c r="C7" s="292">
        <v>0</v>
      </c>
      <c r="D7" s="292">
        <v>0</v>
      </c>
      <c r="E7" s="292">
        <v>0</v>
      </c>
      <c r="F7" s="292">
        <v>0</v>
      </c>
      <c r="G7" s="292">
        <v>0</v>
      </c>
      <c r="H7" s="360">
        <f t="shared" si="0"/>
        <v>0</v>
      </c>
      <c r="I7" s="569"/>
      <c r="J7" s="570"/>
      <c r="K7" s="570"/>
      <c r="L7" s="570"/>
      <c r="M7" s="570"/>
      <c r="N7" s="458"/>
      <c r="O7" s="435" t="s">
        <v>282</v>
      </c>
      <c r="P7" s="289"/>
      <c r="Q7" s="292">
        <v>0</v>
      </c>
      <c r="R7" s="292">
        <v>0</v>
      </c>
      <c r="S7" s="292">
        <v>0</v>
      </c>
      <c r="T7" s="292">
        <v>0</v>
      </c>
      <c r="U7" s="292">
        <v>0</v>
      </c>
      <c r="V7" s="437">
        <f t="shared" si="1"/>
        <v>0</v>
      </c>
    </row>
    <row r="8" spans="1:22">
      <c r="A8" s="285" t="s">
        <v>283</v>
      </c>
      <c r="B8" s="289"/>
      <c r="C8" s="292">
        <v>0</v>
      </c>
      <c r="D8" s="292">
        <v>0</v>
      </c>
      <c r="E8" s="292">
        <v>0</v>
      </c>
      <c r="F8" s="292">
        <v>0</v>
      </c>
      <c r="G8" s="292">
        <v>0</v>
      </c>
      <c r="H8" s="360">
        <f t="shared" si="0"/>
        <v>0</v>
      </c>
      <c r="I8" s="569"/>
      <c r="J8" s="570"/>
      <c r="K8" s="570"/>
      <c r="L8" s="570"/>
      <c r="M8" s="570"/>
      <c r="N8" s="458"/>
      <c r="O8" s="435" t="s">
        <v>283</v>
      </c>
      <c r="P8" s="289"/>
      <c r="Q8" s="292">
        <v>0</v>
      </c>
      <c r="R8" s="292">
        <v>0</v>
      </c>
      <c r="S8" s="292">
        <v>0</v>
      </c>
      <c r="T8" s="292">
        <v>0</v>
      </c>
      <c r="U8" s="292">
        <v>0</v>
      </c>
      <c r="V8" s="437">
        <f t="shared" si="1"/>
        <v>0</v>
      </c>
    </row>
    <row r="9" spans="1:22">
      <c r="A9" s="285" t="s">
        <v>284</v>
      </c>
      <c r="B9" s="289"/>
      <c r="C9" s="292">
        <v>0</v>
      </c>
      <c r="D9" s="292">
        <v>0</v>
      </c>
      <c r="E9" s="292">
        <v>0</v>
      </c>
      <c r="F9" s="292">
        <v>0</v>
      </c>
      <c r="G9" s="292">
        <v>0</v>
      </c>
      <c r="H9" s="360">
        <f t="shared" si="0"/>
        <v>0</v>
      </c>
      <c r="I9" s="569"/>
      <c r="J9" s="570"/>
      <c r="K9" s="570"/>
      <c r="L9" s="570"/>
      <c r="M9" s="570"/>
      <c r="N9" s="458"/>
      <c r="O9" s="435" t="s">
        <v>284</v>
      </c>
      <c r="P9" s="289"/>
      <c r="Q9" s="292">
        <v>0</v>
      </c>
      <c r="R9" s="292">
        <v>0</v>
      </c>
      <c r="S9" s="292">
        <v>0</v>
      </c>
      <c r="T9" s="292">
        <v>0</v>
      </c>
      <c r="U9" s="292">
        <v>0</v>
      </c>
      <c r="V9" s="437">
        <f t="shared" si="1"/>
        <v>0</v>
      </c>
    </row>
    <row r="10" spans="1:22">
      <c r="A10" s="285" t="s">
        <v>285</v>
      </c>
      <c r="B10" s="289"/>
      <c r="C10" s="292">
        <v>0</v>
      </c>
      <c r="D10" s="292">
        <v>0</v>
      </c>
      <c r="E10" s="292">
        <v>0</v>
      </c>
      <c r="F10" s="292">
        <v>0</v>
      </c>
      <c r="G10" s="292">
        <v>0</v>
      </c>
      <c r="H10" s="360">
        <f t="shared" si="0"/>
        <v>0</v>
      </c>
      <c r="I10" s="569"/>
      <c r="J10" s="570"/>
      <c r="K10" s="570"/>
      <c r="L10" s="570"/>
      <c r="M10" s="570"/>
      <c r="N10" s="458"/>
      <c r="O10" s="435" t="s">
        <v>285</v>
      </c>
      <c r="P10" s="289"/>
      <c r="Q10" s="292">
        <v>0</v>
      </c>
      <c r="R10" s="292">
        <v>0</v>
      </c>
      <c r="S10" s="292">
        <v>0</v>
      </c>
      <c r="T10" s="292">
        <v>0</v>
      </c>
      <c r="U10" s="292">
        <v>0</v>
      </c>
      <c r="V10" s="437">
        <f t="shared" si="1"/>
        <v>0</v>
      </c>
    </row>
    <row r="11" spans="1:22">
      <c r="A11" s="285" t="s">
        <v>286</v>
      </c>
      <c r="B11" s="289"/>
      <c r="C11" s="292">
        <v>0</v>
      </c>
      <c r="D11" s="292">
        <v>0</v>
      </c>
      <c r="E11" s="292">
        <v>0</v>
      </c>
      <c r="F11" s="292">
        <v>0</v>
      </c>
      <c r="G11" s="292">
        <v>0</v>
      </c>
      <c r="H11" s="360">
        <f t="shared" si="0"/>
        <v>0</v>
      </c>
      <c r="I11" s="569"/>
      <c r="J11" s="570"/>
      <c r="K11" s="570"/>
      <c r="L11" s="570"/>
      <c r="M11" s="570"/>
      <c r="N11" s="458"/>
      <c r="O11" s="435" t="s">
        <v>286</v>
      </c>
      <c r="P11" s="289"/>
      <c r="Q11" s="292">
        <v>0</v>
      </c>
      <c r="R11" s="292">
        <v>0</v>
      </c>
      <c r="S11" s="292">
        <v>0</v>
      </c>
      <c r="T11" s="292">
        <v>0</v>
      </c>
      <c r="U11" s="292">
        <v>0</v>
      </c>
      <c r="V11" s="437">
        <f t="shared" si="1"/>
        <v>0</v>
      </c>
    </row>
    <row r="12" spans="1:22" ht="16" thickBot="1">
      <c r="A12" s="286" t="s">
        <v>287</v>
      </c>
      <c r="B12" s="355"/>
      <c r="C12" s="310">
        <v>0</v>
      </c>
      <c r="D12" s="310">
        <v>0</v>
      </c>
      <c r="E12" s="310">
        <v>0</v>
      </c>
      <c r="F12" s="310">
        <v>0</v>
      </c>
      <c r="G12" s="310">
        <v>0</v>
      </c>
      <c r="H12" s="361">
        <f>SUM(C12:G12)</f>
        <v>0</v>
      </c>
      <c r="I12" s="567"/>
      <c r="J12" s="568"/>
      <c r="K12" s="568"/>
      <c r="L12" s="568"/>
      <c r="M12" s="568"/>
      <c r="N12" s="458"/>
      <c r="O12" s="379" t="s">
        <v>287</v>
      </c>
      <c r="P12" s="355"/>
      <c r="Q12" s="310">
        <v>0</v>
      </c>
      <c r="R12" s="310">
        <v>0</v>
      </c>
      <c r="S12" s="310">
        <v>0</v>
      </c>
      <c r="T12" s="310">
        <v>0</v>
      </c>
      <c r="U12" s="310">
        <v>0</v>
      </c>
      <c r="V12" s="438">
        <f>SUM(Q12:U12)</f>
        <v>0</v>
      </c>
    </row>
    <row r="13" spans="1:22" ht="17" thickTop="1" thickBot="1">
      <c r="A13" s="483" t="s">
        <v>216</v>
      </c>
      <c r="B13" s="453"/>
      <c r="C13" s="468">
        <f t="shared" ref="C13:H13" si="2">SUM(C3:C12)</f>
        <v>0</v>
      </c>
      <c r="D13" s="468">
        <f t="shared" si="2"/>
        <v>0</v>
      </c>
      <c r="E13" s="468">
        <f t="shared" si="2"/>
        <v>0</v>
      </c>
      <c r="F13" s="468">
        <f t="shared" si="2"/>
        <v>0</v>
      </c>
      <c r="G13" s="468">
        <f t="shared" si="2"/>
        <v>0</v>
      </c>
      <c r="H13" s="484">
        <f t="shared" si="2"/>
        <v>0</v>
      </c>
      <c r="I13" s="571"/>
      <c r="J13" s="571"/>
      <c r="K13" s="571"/>
      <c r="L13" s="571"/>
      <c r="M13" s="571"/>
      <c r="N13" s="459"/>
      <c r="O13" s="490" t="s">
        <v>216</v>
      </c>
      <c r="P13" s="471"/>
      <c r="Q13" s="464">
        <f t="shared" ref="Q13:V13" si="3">SUM(Q3:Q12)</f>
        <v>0</v>
      </c>
      <c r="R13" s="464">
        <f t="shared" si="3"/>
        <v>0</v>
      </c>
      <c r="S13" s="464">
        <f t="shared" si="3"/>
        <v>0</v>
      </c>
      <c r="T13" s="464">
        <f t="shared" si="3"/>
        <v>0</v>
      </c>
      <c r="U13" s="464">
        <f t="shared" si="3"/>
        <v>0</v>
      </c>
      <c r="V13" s="465">
        <f t="shared" si="3"/>
        <v>0</v>
      </c>
    </row>
    <row r="14" spans="1:22" ht="16" thickTop="1"/>
  </sheetData>
  <mergeCells count="12">
    <mergeCell ref="I12:M12"/>
    <mergeCell ref="I11:M11"/>
    <mergeCell ref="I13:M13"/>
    <mergeCell ref="I2:M2"/>
    <mergeCell ref="I3:M3"/>
    <mergeCell ref="I4:M4"/>
    <mergeCell ref="I5:M5"/>
    <mergeCell ref="I6:M6"/>
    <mergeCell ref="I7:M7"/>
    <mergeCell ref="I8:M8"/>
    <mergeCell ref="I9:M9"/>
    <mergeCell ref="I10:M10"/>
  </mergeCells>
  <pageMargins left="0.7" right="0.7" top="0.75" bottom="0.75" header="0.3" footer="0.3"/>
  <pageSetup orientation="portrait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7A987-9F63-42EC-96CC-AB0630F439C0}">
  <sheetPr>
    <tabColor theme="4" tint="0.39997558519241921"/>
  </sheetPr>
  <dimension ref="A1:O33"/>
  <sheetViews>
    <sheetView workbookViewId="0">
      <selection activeCell="R24" sqref="R24"/>
    </sheetView>
  </sheetViews>
  <sheetFormatPr baseColWidth="10" defaultColWidth="8.83203125" defaultRowHeight="15"/>
  <cols>
    <col min="1" max="1" width="19" style="288" customWidth="1"/>
    <col min="2" max="2" width="11.83203125" style="288" customWidth="1"/>
    <col min="3" max="3" width="13.5" style="288" customWidth="1"/>
    <col min="4" max="10" width="8.83203125" style="288"/>
    <col min="11" max="11" width="24.6640625" style="288" customWidth="1"/>
    <col min="12" max="15" width="8.83203125" style="288"/>
  </cols>
  <sheetData>
    <row r="1" spans="1:15" ht="18" thickTop="1" thickBot="1">
      <c r="A1" s="597" t="s">
        <v>298</v>
      </c>
      <c r="B1" s="598"/>
      <c r="C1" s="598"/>
      <c r="D1" s="598"/>
      <c r="E1" s="598"/>
      <c r="F1" s="598"/>
      <c r="G1" s="598"/>
      <c r="H1" s="599"/>
      <c r="K1" s="316" t="s">
        <v>299</v>
      </c>
      <c r="L1" s="317" t="s">
        <v>254</v>
      </c>
      <c r="M1" s="317"/>
      <c r="N1" s="317" t="s">
        <v>255</v>
      </c>
      <c r="O1" s="318"/>
    </row>
    <row r="2" spans="1:15" ht="17" thickTop="1" thickBot="1">
      <c r="A2" s="594" t="s">
        <v>297</v>
      </c>
      <c r="B2" s="595"/>
      <c r="C2" s="595"/>
      <c r="D2" s="595"/>
      <c r="E2" s="595"/>
      <c r="F2" s="595"/>
      <c r="G2" s="595"/>
      <c r="H2" s="596"/>
      <c r="K2" s="315" t="s">
        <v>256</v>
      </c>
      <c r="L2" s="315" t="s">
        <v>257</v>
      </c>
      <c r="M2" s="315" t="s">
        <v>258</v>
      </c>
      <c r="N2" s="315" t="s">
        <v>257</v>
      </c>
      <c r="O2" s="315" t="s">
        <v>258</v>
      </c>
    </row>
    <row r="3" spans="1:15" ht="16" thickTop="1">
      <c r="A3" s="304" t="s">
        <v>239</v>
      </c>
      <c r="B3" s="305"/>
      <c r="C3" s="305"/>
      <c r="D3" s="305"/>
      <c r="E3" s="305"/>
      <c r="F3" s="305"/>
      <c r="G3" s="303"/>
      <c r="H3" s="311"/>
      <c r="K3" s="289" t="s">
        <v>259</v>
      </c>
      <c r="L3" s="289">
        <v>18</v>
      </c>
      <c r="M3" s="289">
        <v>8</v>
      </c>
      <c r="N3" s="289">
        <v>15</v>
      </c>
      <c r="O3" s="289">
        <v>4</v>
      </c>
    </row>
    <row r="4" spans="1:15" ht="16" thickBot="1">
      <c r="A4" s="306" t="s">
        <v>240</v>
      </c>
      <c r="B4" s="307"/>
      <c r="C4" s="307"/>
      <c r="D4" s="307"/>
      <c r="E4" s="307"/>
      <c r="F4" s="307"/>
      <c r="G4" s="302"/>
      <c r="H4" s="312"/>
      <c r="K4" s="289" t="s">
        <v>260</v>
      </c>
      <c r="L4" s="289">
        <v>18</v>
      </c>
      <c r="M4" s="289">
        <v>4</v>
      </c>
      <c r="N4" s="289">
        <v>15</v>
      </c>
      <c r="O4" s="289">
        <v>2</v>
      </c>
    </row>
    <row r="5" spans="1:15" ht="16" thickTop="1">
      <c r="A5" s="295" t="s">
        <v>241</v>
      </c>
      <c r="B5" s="296"/>
      <c r="C5" s="296"/>
      <c r="D5" s="296"/>
      <c r="E5" s="296"/>
      <c r="F5" s="296"/>
      <c r="G5" s="296"/>
      <c r="H5" s="297">
        <v>2625</v>
      </c>
      <c r="K5" s="289" t="s">
        <v>261</v>
      </c>
      <c r="L5" s="289">
        <v>18</v>
      </c>
      <c r="M5" s="289">
        <v>12</v>
      </c>
      <c r="N5" s="289">
        <v>15</v>
      </c>
      <c r="O5" s="289">
        <v>6</v>
      </c>
    </row>
    <row r="6" spans="1:15">
      <c r="A6" s="294" t="s">
        <v>242</v>
      </c>
      <c r="B6" s="293"/>
      <c r="C6" s="293"/>
      <c r="D6" s="293"/>
      <c r="E6" s="293"/>
      <c r="F6" s="293"/>
      <c r="G6" s="293"/>
      <c r="H6" s="292">
        <v>5250</v>
      </c>
      <c r="K6" s="290" t="s">
        <v>262</v>
      </c>
      <c r="L6" s="289" t="s">
        <v>263</v>
      </c>
      <c r="M6" s="289">
        <v>3</v>
      </c>
      <c r="N6" s="289">
        <v>15</v>
      </c>
      <c r="O6" s="289">
        <v>3</v>
      </c>
    </row>
    <row r="7" spans="1:15" ht="16" thickBot="1">
      <c r="A7" s="308" t="s">
        <v>243</v>
      </c>
      <c r="B7" s="298"/>
      <c r="C7" s="298"/>
      <c r="D7" s="298"/>
      <c r="E7" s="298"/>
      <c r="F7" s="298"/>
      <c r="G7" s="298"/>
      <c r="H7" s="310">
        <v>5250</v>
      </c>
      <c r="K7" s="289" t="s">
        <v>264</v>
      </c>
      <c r="L7" s="289">
        <v>18</v>
      </c>
      <c r="M7" s="289">
        <v>8</v>
      </c>
      <c r="N7" s="289">
        <v>15</v>
      </c>
      <c r="O7" s="289">
        <v>8</v>
      </c>
    </row>
    <row r="8" spans="1:15" ht="16" thickTop="1">
      <c r="A8" s="576" t="s">
        <v>244</v>
      </c>
      <c r="B8" s="581"/>
      <c r="C8" s="581"/>
      <c r="D8" s="581"/>
      <c r="E8" s="581"/>
      <c r="F8" s="581"/>
      <c r="G8" s="581"/>
      <c r="H8" s="582"/>
      <c r="K8" s="585" t="s">
        <v>265</v>
      </c>
      <c r="L8" s="586"/>
      <c r="M8" s="586"/>
      <c r="N8" s="586"/>
      <c r="O8" s="587"/>
    </row>
    <row r="9" spans="1:15" ht="16" thickBot="1">
      <c r="A9" s="583"/>
      <c r="B9" s="583"/>
      <c r="C9" s="583"/>
      <c r="D9" s="583"/>
      <c r="E9" s="583"/>
      <c r="F9" s="583"/>
      <c r="G9" s="583"/>
      <c r="H9" s="584"/>
      <c r="K9" s="588"/>
      <c r="L9" s="589"/>
      <c r="M9" s="589"/>
      <c r="N9" s="589"/>
      <c r="O9" s="590"/>
    </row>
    <row r="10" spans="1:15" ht="16" thickTop="1">
      <c r="A10" s="295" t="s">
        <v>245</v>
      </c>
      <c r="B10" s="296"/>
      <c r="C10" s="296"/>
      <c r="D10" s="296"/>
      <c r="E10" s="296"/>
      <c r="F10" s="296"/>
      <c r="G10" s="296"/>
      <c r="H10" s="299">
        <v>6686</v>
      </c>
      <c r="K10" s="588"/>
      <c r="L10" s="589"/>
      <c r="M10" s="589"/>
      <c r="N10" s="589"/>
      <c r="O10" s="590"/>
    </row>
    <row r="11" spans="1:15">
      <c r="A11" s="294" t="s">
        <v>246</v>
      </c>
      <c r="B11" s="293"/>
      <c r="C11" s="293"/>
      <c r="D11" s="293"/>
      <c r="E11" s="293"/>
      <c r="F11" s="293"/>
      <c r="G11" s="293"/>
      <c r="H11" s="290">
        <v>13371</v>
      </c>
      <c r="K11" s="588"/>
      <c r="L11" s="589"/>
      <c r="M11" s="589"/>
      <c r="N11" s="589"/>
      <c r="O11" s="590"/>
    </row>
    <row r="12" spans="1:15">
      <c r="A12" s="294" t="s">
        <v>247</v>
      </c>
      <c r="B12" s="293"/>
      <c r="C12" s="293"/>
      <c r="D12" s="293"/>
      <c r="E12" s="293"/>
      <c r="F12" s="293"/>
      <c r="G12" s="293"/>
      <c r="H12" s="290">
        <v>14372</v>
      </c>
      <c r="K12" s="591"/>
      <c r="L12" s="592"/>
      <c r="M12" s="592"/>
      <c r="N12" s="592"/>
      <c r="O12" s="593"/>
    </row>
    <row r="13" spans="1:15" ht="16" thickBot="1">
      <c r="A13" s="308" t="s">
        <v>248</v>
      </c>
      <c r="B13" s="298"/>
      <c r="C13" s="298"/>
      <c r="D13" s="298"/>
      <c r="E13" s="298"/>
      <c r="F13" s="298"/>
      <c r="G13" s="298"/>
      <c r="H13" s="309">
        <v>16808</v>
      </c>
    </row>
    <row r="14" spans="1:15" ht="16" thickTop="1">
      <c r="A14" s="576" t="s">
        <v>249</v>
      </c>
      <c r="B14" s="577"/>
      <c r="C14" s="577"/>
      <c r="D14" s="577"/>
      <c r="E14" s="577"/>
      <c r="F14" s="577"/>
      <c r="G14" s="577"/>
      <c r="H14" s="578"/>
    </row>
    <row r="15" spans="1:15" ht="16" thickBot="1">
      <c r="A15" s="579"/>
      <c r="B15" s="579"/>
      <c r="C15" s="579"/>
      <c r="D15" s="579"/>
      <c r="E15" s="579"/>
      <c r="F15" s="579"/>
      <c r="G15" s="579"/>
      <c r="H15" s="580"/>
    </row>
    <row r="16" spans="1:15" ht="16" thickTop="1">
      <c r="A16" s="295" t="s">
        <v>250</v>
      </c>
      <c r="B16" s="296"/>
      <c r="C16" s="296"/>
      <c r="D16" s="296"/>
      <c r="E16" s="296"/>
      <c r="F16" s="296"/>
      <c r="G16" s="296"/>
      <c r="H16" s="299">
        <v>6686</v>
      </c>
    </row>
    <row r="17" spans="1:15">
      <c r="A17" s="294" t="s">
        <v>251</v>
      </c>
      <c r="B17" s="293"/>
      <c r="C17" s="293"/>
      <c r="D17" s="293"/>
      <c r="E17" s="293"/>
      <c r="F17" s="293"/>
      <c r="G17" s="293"/>
      <c r="H17" s="290">
        <f>+H11</f>
        <v>13371</v>
      </c>
    </row>
    <row r="18" spans="1:15">
      <c r="A18" s="294" t="s">
        <v>252</v>
      </c>
      <c r="B18" s="293"/>
      <c r="C18" s="293"/>
      <c r="D18" s="293"/>
      <c r="E18" s="293"/>
      <c r="F18" s="293"/>
      <c r="G18" s="293"/>
      <c r="H18" s="290">
        <f>+H17+H5</f>
        <v>15996</v>
      </c>
    </row>
    <row r="19" spans="1:15">
      <c r="A19" s="294" t="s">
        <v>253</v>
      </c>
      <c r="B19" s="293"/>
      <c r="C19" s="293"/>
      <c r="D19" s="293"/>
      <c r="E19" s="293"/>
      <c r="F19" s="293"/>
      <c r="G19" s="293"/>
      <c r="H19" s="290">
        <f>+H18+H5</f>
        <v>18621</v>
      </c>
    </row>
    <row r="20" spans="1:15" ht="16" thickBot="1"/>
    <row r="21" spans="1:15" ht="17" thickTop="1" thickBot="1">
      <c r="A21" s="603" t="s">
        <v>296</v>
      </c>
      <c r="B21" s="604"/>
      <c r="C21" s="605"/>
    </row>
    <row r="22" spans="1:15" ht="16" thickTop="1">
      <c r="A22" s="313"/>
      <c r="B22" s="314" t="s">
        <v>266</v>
      </c>
      <c r="C22" s="314" t="s">
        <v>267</v>
      </c>
    </row>
    <row r="23" spans="1:15">
      <c r="A23" s="291" t="s">
        <v>268</v>
      </c>
      <c r="B23" s="300">
        <v>22347</v>
      </c>
      <c r="C23" s="300">
        <f>B23/9</f>
        <v>2483</v>
      </c>
    </row>
    <row r="24" spans="1:15">
      <c r="A24" s="289" t="s">
        <v>269</v>
      </c>
      <c r="B24" s="301">
        <v>29796</v>
      </c>
      <c r="C24" s="301">
        <f>B24/12</f>
        <v>2483</v>
      </c>
    </row>
    <row r="25" spans="1:15" ht="16" thickBot="1"/>
    <row r="26" spans="1:15" ht="17" thickTop="1" thickBot="1">
      <c r="A26" s="606" t="s">
        <v>344</v>
      </c>
      <c r="B26" s="607"/>
      <c r="O26"/>
    </row>
    <row r="27" spans="1:15" ht="16" thickTop="1">
      <c r="A27" s="608">
        <v>61008</v>
      </c>
      <c r="B27" s="609"/>
    </row>
    <row r="28" spans="1:15" ht="16" thickBot="1"/>
    <row r="29" spans="1:15" ht="17" thickTop="1" thickBot="1">
      <c r="A29" s="610" t="s">
        <v>345</v>
      </c>
      <c r="B29" s="611"/>
      <c r="C29" s="611"/>
      <c r="D29" s="612"/>
    </row>
    <row r="30" spans="1:15" ht="16" thickTop="1">
      <c r="A30" s="613" t="s">
        <v>340</v>
      </c>
      <c r="B30" s="614"/>
      <c r="C30" s="609"/>
      <c r="D30" s="494">
        <v>13</v>
      </c>
    </row>
    <row r="31" spans="1:15">
      <c r="A31" s="600" t="s">
        <v>341</v>
      </c>
      <c r="B31" s="601"/>
      <c r="C31" s="602"/>
      <c r="D31" s="495">
        <v>13</v>
      </c>
    </row>
    <row r="32" spans="1:15">
      <c r="A32" s="600" t="s">
        <v>342</v>
      </c>
      <c r="B32" s="601"/>
      <c r="C32" s="602"/>
      <c r="D32" s="495">
        <v>13.65</v>
      </c>
    </row>
    <row r="33" spans="1:4">
      <c r="A33" s="600" t="s">
        <v>343</v>
      </c>
      <c r="B33" s="601"/>
      <c r="C33" s="602"/>
      <c r="D33" s="495">
        <v>15</v>
      </c>
    </row>
  </sheetData>
  <mergeCells count="13">
    <mergeCell ref="A32:C32"/>
    <mergeCell ref="A33:C33"/>
    <mergeCell ref="A21:C21"/>
    <mergeCell ref="A26:B26"/>
    <mergeCell ref="A27:B27"/>
    <mergeCell ref="A29:D29"/>
    <mergeCell ref="A30:C30"/>
    <mergeCell ref="A31:C31"/>
    <mergeCell ref="A14:H15"/>
    <mergeCell ref="A8:H9"/>
    <mergeCell ref="K8:O12"/>
    <mergeCell ref="A2:H2"/>
    <mergeCell ref="A1:H1"/>
  </mergeCells>
  <pageMargins left="0.7" right="0.7" top="0.75" bottom="0.75" header="0.3" footer="0.3"/>
  <pageSetup orientation="portrait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77BCA-72B6-49EC-BB62-860550757C49}">
  <dimension ref="A1:BJ67"/>
  <sheetViews>
    <sheetView workbookViewId="0">
      <selection activeCell="G14" sqref="G14"/>
    </sheetView>
  </sheetViews>
  <sheetFormatPr baseColWidth="10" defaultColWidth="8.83203125" defaultRowHeight="15"/>
  <cols>
    <col min="1" max="15" width="10.1640625" style="218" customWidth="1"/>
    <col min="16" max="16" width="1.1640625" style="218" customWidth="1"/>
    <col min="17" max="17" width="10.1640625" style="218" customWidth="1"/>
    <col min="18" max="18" width="0" style="219" hidden="1" customWidth="1"/>
    <col min="19" max="20" width="0" style="220" hidden="1" customWidth="1"/>
    <col min="21" max="22" width="0" style="219" hidden="1" customWidth="1"/>
    <col min="23" max="23" width="8.83203125" style="219"/>
    <col min="24" max="16384" width="8.83203125" style="218"/>
  </cols>
  <sheetData>
    <row r="1" spans="1:62" customFormat="1">
      <c r="A1" s="218"/>
      <c r="B1" s="218"/>
      <c r="C1" s="218"/>
      <c r="D1" s="218"/>
      <c r="E1" s="218"/>
      <c r="F1" s="218"/>
      <c r="G1" s="218"/>
      <c r="H1" s="218"/>
      <c r="I1" s="218"/>
      <c r="J1" s="218"/>
      <c r="K1" s="218"/>
      <c r="L1" s="218"/>
      <c r="M1" s="218"/>
      <c r="N1" s="218"/>
      <c r="O1" s="218"/>
      <c r="P1" s="218"/>
      <c r="Q1" s="218"/>
      <c r="R1" s="219"/>
      <c r="S1" s="220"/>
      <c r="T1" s="220"/>
      <c r="U1" s="219"/>
      <c r="V1" s="219"/>
      <c r="W1" s="219"/>
      <c r="X1" s="218"/>
      <c r="Y1" s="218"/>
      <c r="Z1" s="218"/>
      <c r="AA1" s="218"/>
      <c r="AB1" s="218"/>
      <c r="AC1" s="218"/>
      <c r="AD1" s="218"/>
      <c r="AE1" s="218"/>
      <c r="AF1" s="218"/>
      <c r="AG1" s="218"/>
      <c r="AH1" s="218"/>
      <c r="AI1" s="218"/>
      <c r="AJ1" s="218"/>
      <c r="AK1" s="218"/>
      <c r="AL1" s="218"/>
      <c r="AM1" s="218"/>
      <c r="AN1" s="218"/>
      <c r="AO1" s="218"/>
      <c r="AP1" s="218"/>
      <c r="AQ1" s="218"/>
      <c r="AR1" s="218"/>
      <c r="AS1" s="218"/>
      <c r="AT1" s="218"/>
      <c r="AU1" s="218"/>
      <c r="AV1" s="218"/>
      <c r="AW1" s="218"/>
      <c r="AX1" s="218"/>
      <c r="AY1" s="218"/>
      <c r="AZ1" s="218"/>
      <c r="BA1" s="218"/>
      <c r="BB1" s="218"/>
      <c r="BC1" s="218"/>
      <c r="BD1" s="218"/>
      <c r="BE1" s="218"/>
      <c r="BF1" s="218"/>
      <c r="BG1" s="218"/>
      <c r="BH1" s="218"/>
      <c r="BI1" s="218"/>
      <c r="BJ1" s="218"/>
    </row>
    <row r="2" spans="1:62" customFormat="1" ht="11.5" customHeight="1">
      <c r="A2" s="218"/>
      <c r="B2" s="218"/>
      <c r="C2" s="218"/>
      <c r="D2" s="218"/>
      <c r="E2" s="218"/>
      <c r="F2" s="218"/>
      <c r="G2" s="218"/>
      <c r="H2" s="218"/>
      <c r="I2" s="218"/>
      <c r="J2" s="218"/>
      <c r="K2" s="218"/>
      <c r="L2" s="218"/>
      <c r="M2" s="218"/>
      <c r="N2" s="218"/>
      <c r="O2" s="218"/>
      <c r="P2" s="218"/>
      <c r="Q2" s="218"/>
      <c r="R2" s="219"/>
      <c r="S2" s="220"/>
      <c r="T2" s="220"/>
      <c r="U2" s="219"/>
      <c r="V2" s="219"/>
      <c r="W2" s="219"/>
      <c r="X2" s="218"/>
      <c r="Y2" s="218"/>
      <c r="Z2" s="218"/>
      <c r="AA2" s="218"/>
      <c r="AB2" s="218"/>
      <c r="AC2" s="218"/>
      <c r="AD2" s="218"/>
      <c r="AE2" s="218"/>
      <c r="AF2" s="218"/>
      <c r="AG2" s="218"/>
      <c r="AH2" s="218"/>
      <c r="AI2" s="218"/>
      <c r="AJ2" s="218"/>
      <c r="AK2" s="218"/>
      <c r="AL2" s="218"/>
      <c r="AM2" s="218"/>
      <c r="AN2" s="218"/>
      <c r="AO2" s="218"/>
      <c r="AP2" s="218"/>
      <c r="AQ2" s="218"/>
      <c r="AR2" s="218"/>
      <c r="AS2" s="218"/>
      <c r="AT2" s="218"/>
      <c r="AU2" s="218"/>
      <c r="AV2" s="218"/>
      <c r="AW2" s="218"/>
      <c r="AX2" s="218"/>
      <c r="AY2" s="218"/>
      <c r="AZ2" s="218"/>
      <c r="BA2" s="218"/>
      <c r="BB2" s="218"/>
      <c r="BC2" s="218"/>
      <c r="BD2" s="218"/>
      <c r="BE2" s="218"/>
      <c r="BF2" s="218"/>
      <c r="BG2" s="218"/>
      <c r="BH2" s="218"/>
      <c r="BI2" s="218"/>
      <c r="BJ2" s="218"/>
    </row>
    <row r="3" spans="1:62" ht="5" customHeight="1">
      <c r="A3" s="221"/>
      <c r="B3" s="221"/>
      <c r="C3" s="221"/>
      <c r="D3" s="221"/>
      <c r="E3" s="221"/>
      <c r="F3" s="221"/>
      <c r="G3" s="221"/>
      <c r="H3" s="221"/>
      <c r="I3" s="221"/>
      <c r="J3" s="221"/>
      <c r="K3" s="221"/>
      <c r="L3" s="221"/>
      <c r="M3" s="221"/>
      <c r="N3" s="221"/>
      <c r="O3" s="221"/>
      <c r="P3" s="221"/>
      <c r="Q3" s="221"/>
    </row>
    <row r="4" spans="1:62" customFormat="1">
      <c r="A4" s="682" t="s">
        <v>168</v>
      </c>
      <c r="B4" s="682"/>
      <c r="C4" s="682"/>
      <c r="D4" s="682"/>
      <c r="E4" s="682"/>
      <c r="F4" s="682"/>
      <c r="G4" s="682"/>
      <c r="H4" s="682"/>
      <c r="I4" s="682"/>
      <c r="J4" s="682"/>
      <c r="K4" s="682"/>
      <c r="L4" s="682"/>
      <c r="M4" s="682"/>
      <c r="N4" s="682"/>
      <c r="O4" s="682"/>
      <c r="P4" s="682"/>
      <c r="Q4" s="682"/>
      <c r="R4" s="219"/>
      <c r="S4" s="220"/>
      <c r="T4" s="220"/>
      <c r="U4" s="219"/>
      <c r="V4" s="219"/>
      <c r="W4" s="219"/>
      <c r="X4" s="218"/>
      <c r="Y4" s="218"/>
      <c r="Z4" s="218"/>
      <c r="AA4" s="218"/>
      <c r="AB4" s="218"/>
      <c r="AC4" s="218"/>
      <c r="AD4" s="218"/>
      <c r="AE4" s="218"/>
      <c r="AF4" s="218"/>
      <c r="AG4" s="218"/>
      <c r="AH4" s="218"/>
      <c r="AI4" s="218"/>
      <c r="AJ4" s="218"/>
      <c r="AK4" s="218"/>
      <c r="AL4" s="218"/>
      <c r="AM4" s="218"/>
      <c r="AN4" s="218"/>
      <c r="AO4" s="218"/>
      <c r="AP4" s="218"/>
      <c r="AQ4" s="218"/>
      <c r="AR4" s="218"/>
      <c r="AS4" s="218"/>
      <c r="AT4" s="218"/>
      <c r="AU4" s="218"/>
      <c r="AV4" s="218"/>
      <c r="AW4" s="218"/>
      <c r="AX4" s="218"/>
      <c r="AY4" s="218"/>
      <c r="AZ4" s="218"/>
      <c r="BA4" s="218"/>
      <c r="BB4" s="218"/>
      <c r="BC4" s="218"/>
      <c r="BD4" s="218"/>
      <c r="BE4" s="218"/>
      <c r="BF4" s="218"/>
      <c r="BG4" s="218"/>
      <c r="BH4" s="218"/>
      <c r="BI4" s="218"/>
      <c r="BJ4" s="218"/>
    </row>
    <row r="5" spans="1:62" customFormat="1">
      <c r="A5" s="682"/>
      <c r="B5" s="682"/>
      <c r="C5" s="682"/>
      <c r="D5" s="682"/>
      <c r="E5" s="682"/>
      <c r="F5" s="682"/>
      <c r="G5" s="682"/>
      <c r="H5" s="682"/>
      <c r="I5" s="682"/>
      <c r="J5" s="682"/>
      <c r="K5" s="682"/>
      <c r="L5" s="682"/>
      <c r="M5" s="682"/>
      <c r="N5" s="682"/>
      <c r="O5" s="682"/>
      <c r="P5" s="682"/>
      <c r="Q5" s="682"/>
      <c r="R5" s="219"/>
      <c r="S5" s="220"/>
      <c r="T5" s="220"/>
      <c r="U5" s="219"/>
      <c r="V5" s="219"/>
      <c r="W5" s="219"/>
      <c r="X5" s="218"/>
      <c r="Y5" s="218"/>
      <c r="Z5" s="218"/>
      <c r="AA5" s="218"/>
      <c r="AB5" s="218"/>
      <c r="AC5" s="218"/>
      <c r="AD5" s="218"/>
      <c r="AE5" s="218"/>
      <c r="AF5" s="218"/>
      <c r="AG5" s="218"/>
      <c r="AH5" s="218"/>
      <c r="AI5" s="218"/>
      <c r="AJ5" s="218"/>
      <c r="AK5" s="218"/>
      <c r="AL5" s="218"/>
      <c r="AM5" s="218"/>
      <c r="AN5" s="218"/>
      <c r="AO5" s="218"/>
      <c r="AP5" s="218"/>
      <c r="AQ5" s="218"/>
      <c r="AR5" s="218"/>
      <c r="AS5" s="218"/>
      <c r="AT5" s="218"/>
      <c r="AU5" s="218"/>
      <c r="AV5" s="218"/>
      <c r="AW5" s="218"/>
      <c r="AX5" s="218"/>
      <c r="AY5" s="218"/>
      <c r="AZ5" s="218"/>
      <c r="BA5" s="218"/>
      <c r="BB5" s="218"/>
      <c r="BC5" s="218"/>
      <c r="BD5" s="218"/>
      <c r="BE5" s="218"/>
      <c r="BF5" s="218"/>
      <c r="BG5" s="218"/>
      <c r="BH5" s="218"/>
      <c r="BI5" s="218"/>
      <c r="BJ5" s="218"/>
    </row>
    <row r="6" spans="1:62" customFormat="1" ht="19.25" customHeight="1">
      <c r="A6" s="682"/>
      <c r="B6" s="682"/>
      <c r="C6" s="682"/>
      <c r="D6" s="682"/>
      <c r="E6" s="682"/>
      <c r="F6" s="682"/>
      <c r="G6" s="682"/>
      <c r="H6" s="682"/>
      <c r="I6" s="682"/>
      <c r="J6" s="682"/>
      <c r="K6" s="682"/>
      <c r="L6" s="682"/>
      <c r="M6" s="682"/>
      <c r="N6" s="682"/>
      <c r="O6" s="682"/>
      <c r="P6" s="682"/>
      <c r="Q6" s="682"/>
      <c r="R6" s="219"/>
      <c r="S6" s="220"/>
      <c r="T6" s="220"/>
      <c r="U6" s="219"/>
      <c r="V6" s="219"/>
      <c r="W6" s="219"/>
      <c r="X6" s="218"/>
      <c r="Y6" s="218"/>
      <c r="Z6" s="218"/>
      <c r="AA6" s="218"/>
      <c r="AB6" s="218"/>
      <c r="AC6" s="218"/>
      <c r="AD6" s="218"/>
      <c r="AE6" s="218"/>
      <c r="AF6" s="218"/>
      <c r="AG6" s="218"/>
      <c r="AH6" s="218"/>
      <c r="AI6" s="218"/>
      <c r="AJ6" s="218"/>
      <c r="AK6" s="218"/>
      <c r="AL6" s="218"/>
      <c r="AM6" s="218"/>
      <c r="AN6" s="218"/>
      <c r="AO6" s="218"/>
      <c r="AP6" s="218"/>
      <c r="AQ6" s="218"/>
      <c r="AR6" s="218"/>
      <c r="AS6" s="218"/>
      <c r="AT6" s="218"/>
      <c r="AU6" s="218"/>
      <c r="AV6" s="218"/>
      <c r="AW6" s="218"/>
      <c r="AX6" s="218"/>
      <c r="AY6" s="218"/>
      <c r="AZ6" s="218"/>
      <c r="BA6" s="218"/>
      <c r="BB6" s="218"/>
      <c r="BC6" s="218"/>
      <c r="BD6" s="218"/>
      <c r="BE6" s="218"/>
      <c r="BF6" s="218"/>
      <c r="BG6" s="218"/>
      <c r="BH6" s="218"/>
      <c r="BI6" s="218"/>
      <c r="BJ6" s="218"/>
    </row>
    <row r="7" spans="1:62" customFormat="1" ht="11" customHeight="1">
      <c r="A7" s="682"/>
      <c r="B7" s="682"/>
      <c r="C7" s="682"/>
      <c r="D7" s="682"/>
      <c r="E7" s="682"/>
      <c r="F7" s="682"/>
      <c r="G7" s="682"/>
      <c r="H7" s="682"/>
      <c r="I7" s="682"/>
      <c r="J7" s="682"/>
      <c r="K7" s="682"/>
      <c r="L7" s="682"/>
      <c r="M7" s="682"/>
      <c r="N7" s="682"/>
      <c r="O7" s="682"/>
      <c r="P7" s="682"/>
      <c r="Q7" s="682"/>
      <c r="R7" s="219"/>
      <c r="S7" s="220"/>
      <c r="T7" s="220"/>
      <c r="U7" s="219"/>
      <c r="V7" s="219"/>
      <c r="W7" s="219"/>
      <c r="X7" s="218"/>
      <c r="Y7" s="218"/>
      <c r="Z7" s="218"/>
      <c r="AA7" s="218"/>
      <c r="AB7" s="218"/>
      <c r="AC7" s="218"/>
      <c r="AD7" s="218"/>
      <c r="AE7" s="218"/>
      <c r="AF7" s="218"/>
      <c r="AG7" s="218"/>
      <c r="AH7" s="218"/>
      <c r="AI7" s="218"/>
      <c r="AJ7" s="218"/>
      <c r="AK7" s="218"/>
      <c r="AL7" s="218"/>
      <c r="AM7" s="218"/>
      <c r="AN7" s="218"/>
      <c r="AO7" s="218"/>
      <c r="AP7" s="218"/>
      <c r="AQ7" s="218"/>
      <c r="AR7" s="218"/>
      <c r="AS7" s="218"/>
      <c r="AT7" s="218"/>
      <c r="AU7" s="218"/>
      <c r="AV7" s="218"/>
      <c r="AW7" s="218"/>
      <c r="AX7" s="218"/>
      <c r="AY7" s="218"/>
      <c r="AZ7" s="218"/>
      <c r="BA7" s="218"/>
      <c r="BB7" s="218"/>
      <c r="BC7" s="218"/>
      <c r="BD7" s="218"/>
      <c r="BE7" s="218"/>
      <c r="BF7" s="218"/>
      <c r="BG7" s="218"/>
      <c r="BH7" s="218"/>
      <c r="BI7" s="218"/>
      <c r="BJ7" s="218"/>
    </row>
    <row r="8" spans="1:62" ht="5" customHeight="1">
      <c r="A8" s="221"/>
      <c r="B8" s="221"/>
      <c r="C8" s="221"/>
      <c r="D8" s="221"/>
      <c r="E8" s="221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</row>
    <row r="10" spans="1:62">
      <c r="A10" s="222" t="s">
        <v>169</v>
      </c>
    </row>
    <row r="11" spans="1:62">
      <c r="A11" s="671" t="s">
        <v>170</v>
      </c>
      <c r="B11" s="672"/>
      <c r="C11" s="683" t="s">
        <v>171</v>
      </c>
      <c r="D11" s="684"/>
      <c r="E11" s="685"/>
      <c r="F11" s="223"/>
      <c r="G11" s="223"/>
    </row>
    <row r="12" spans="1:62">
      <c r="A12" s="651" t="s">
        <v>172</v>
      </c>
      <c r="B12" s="652"/>
      <c r="C12" s="686" t="s">
        <v>173</v>
      </c>
      <c r="D12" s="687"/>
      <c r="E12" s="688"/>
    </row>
    <row r="13" spans="1:62">
      <c r="A13" s="659" t="s">
        <v>174</v>
      </c>
      <c r="B13" s="660"/>
      <c r="C13" s="679" t="s">
        <v>175</v>
      </c>
      <c r="D13" s="680"/>
      <c r="E13" s="681"/>
    </row>
    <row r="14" spans="1:62">
      <c r="C14" s="224"/>
      <c r="D14" s="224"/>
      <c r="E14" s="224"/>
    </row>
    <row r="16" spans="1:62">
      <c r="A16" s="222" t="s">
        <v>176</v>
      </c>
      <c r="H16" s="222" t="s">
        <v>177</v>
      </c>
      <c r="M16" s="222" t="s">
        <v>178</v>
      </c>
    </row>
    <row r="17" spans="1:23">
      <c r="A17" s="671" t="s">
        <v>179</v>
      </c>
      <c r="B17" s="672"/>
      <c r="C17" s="673"/>
      <c r="D17" s="674">
        <v>0</v>
      </c>
      <c r="E17" s="675"/>
      <c r="H17" s="676" t="s">
        <v>180</v>
      </c>
      <c r="I17" s="672"/>
      <c r="J17" s="677" t="s">
        <v>181</v>
      </c>
      <c r="K17" s="678"/>
      <c r="M17" s="671" t="s">
        <v>182</v>
      </c>
      <c r="N17" s="673"/>
      <c r="O17" s="677" t="s">
        <v>181</v>
      </c>
      <c r="P17" s="666"/>
      <c r="Q17" s="678"/>
    </row>
    <row r="18" spans="1:23">
      <c r="A18" s="651" t="s">
        <v>183</v>
      </c>
      <c r="B18" s="652"/>
      <c r="C18" s="653"/>
      <c r="D18" s="654">
        <f>IF(D17="Enter Salary Amount","-",D17/9*3)</f>
        <v>0</v>
      </c>
      <c r="E18" s="655"/>
      <c r="H18" s="656" t="s">
        <v>184</v>
      </c>
      <c r="I18" s="652"/>
      <c r="J18" s="657" t="s">
        <v>181</v>
      </c>
      <c r="K18" s="658"/>
      <c r="M18" s="651" t="s">
        <v>185</v>
      </c>
      <c r="N18" s="653"/>
      <c r="O18" s="657" t="s">
        <v>181</v>
      </c>
      <c r="P18" s="670"/>
      <c r="Q18" s="658"/>
    </row>
    <row r="19" spans="1:23">
      <c r="A19" s="651" t="s">
        <v>186</v>
      </c>
      <c r="B19" s="652"/>
      <c r="C19" s="653"/>
      <c r="D19" s="654">
        <f>IF(D18="-","-",D17/9)</f>
        <v>0</v>
      </c>
      <c r="E19" s="655"/>
      <c r="H19" s="656" t="s">
        <v>187</v>
      </c>
      <c r="I19" s="652"/>
      <c r="J19" s="657" t="s">
        <v>181</v>
      </c>
      <c r="K19" s="658"/>
      <c r="M19" s="651" t="s">
        <v>188</v>
      </c>
      <c r="N19" s="653"/>
      <c r="O19" s="657" t="s">
        <v>181</v>
      </c>
      <c r="P19" s="670"/>
      <c r="Q19" s="658"/>
    </row>
    <row r="20" spans="1:23">
      <c r="A20" s="651" t="s">
        <v>189</v>
      </c>
      <c r="B20" s="652"/>
      <c r="C20" s="653"/>
      <c r="D20" s="654">
        <f>IF(D18="-","-",D19*2.5)</f>
        <v>0</v>
      </c>
      <c r="E20" s="655"/>
      <c r="H20" s="656" t="s">
        <v>190</v>
      </c>
      <c r="I20" s="652"/>
      <c r="J20" s="657" t="s">
        <v>181</v>
      </c>
      <c r="K20" s="658"/>
      <c r="M20" s="659" t="s">
        <v>191</v>
      </c>
      <c r="N20" s="661"/>
      <c r="O20" s="667" t="s">
        <v>181</v>
      </c>
      <c r="P20" s="668"/>
      <c r="Q20" s="669"/>
    </row>
    <row r="21" spans="1:23">
      <c r="A21" s="651" t="s">
        <v>192</v>
      </c>
      <c r="B21" s="652"/>
      <c r="C21" s="653"/>
      <c r="D21" s="654">
        <f>IF(D19="-","-",D19*2)</f>
        <v>0</v>
      </c>
      <c r="E21" s="655"/>
      <c r="H21" s="656" t="s">
        <v>193</v>
      </c>
      <c r="I21" s="652"/>
      <c r="J21" s="657" t="s">
        <v>181</v>
      </c>
      <c r="K21" s="658"/>
      <c r="O21" s="220">
        <f>IF(O17="Enter Days",0,1)</f>
        <v>0</v>
      </c>
    </row>
    <row r="22" spans="1:23">
      <c r="A22" s="659" t="s">
        <v>194</v>
      </c>
      <c r="B22" s="660"/>
      <c r="C22" s="661"/>
      <c r="D22" s="662">
        <f>IF(D19="-","-",D17/180)</f>
        <v>0</v>
      </c>
      <c r="E22" s="663"/>
      <c r="H22" s="664"/>
      <c r="I22" s="665"/>
      <c r="J22" s="666"/>
      <c r="K22" s="666"/>
    </row>
    <row r="23" spans="1:23">
      <c r="J23" s="220">
        <f>IF(J22="Enter Days",0,1)</f>
        <v>1</v>
      </c>
    </row>
    <row r="25" spans="1:23">
      <c r="A25" s="222" t="s">
        <v>195</v>
      </c>
      <c r="D25" s="646"/>
      <c r="E25" s="646"/>
    </row>
    <row r="26" spans="1:23">
      <c r="A26" s="647" t="s">
        <v>196</v>
      </c>
      <c r="B26" s="648"/>
      <c r="C26" s="648"/>
      <c r="D26" s="639" t="str">
        <f>IF(SUM(J26,O26)=0,"-",SUM(J26,O26))</f>
        <v>-</v>
      </c>
      <c r="E26" s="641"/>
      <c r="F26" s="649" t="str">
        <f>IF(D26="-"," ",IF(D26&gt;D18,"&lt;-Over Allocated!"," "))</f>
        <v xml:space="preserve"> </v>
      </c>
      <c r="G26" s="650"/>
      <c r="H26" s="637" t="s">
        <v>197</v>
      </c>
      <c r="I26" s="638"/>
      <c r="J26" s="639" t="str">
        <f>IF(SUM(G43:K43)=0,"-",SUM(G43:K43))</f>
        <v>-</v>
      </c>
      <c r="K26" s="641"/>
      <c r="M26" s="637" t="s">
        <v>198</v>
      </c>
      <c r="N26" s="638"/>
      <c r="O26" s="639" t="str">
        <f>IF(SUM(L43:O43)=0,"-",SUM(L43:O43))</f>
        <v>-</v>
      </c>
      <c r="P26" s="640"/>
      <c r="Q26" s="641"/>
    </row>
    <row r="27" spans="1:23" s="225" customFormat="1">
      <c r="A27" s="642" t="s">
        <v>199</v>
      </c>
      <c r="B27" s="642"/>
      <c r="C27" s="642"/>
      <c r="D27" s="636" t="str">
        <f>IF(D26="-","-",SUM(J27,O27))</f>
        <v>-</v>
      </c>
      <c r="E27" s="636"/>
      <c r="F27" s="643" t="str">
        <f>IF(D27="-"," ",IF(D27&gt;D21,"&lt;-Over Allocated!"," "))</f>
        <v xml:space="preserve"> </v>
      </c>
      <c r="G27" s="643"/>
      <c r="H27" s="644" t="s">
        <v>200</v>
      </c>
      <c r="I27" s="644"/>
      <c r="J27" s="636" t="str">
        <f>IF(J26="-","-",J26-J28)</f>
        <v>-</v>
      </c>
      <c r="K27" s="636"/>
      <c r="M27" s="226" t="s">
        <v>201</v>
      </c>
      <c r="N27" s="227"/>
      <c r="O27" s="645" t="str">
        <f>IF(O26="-","-",O26-O28)</f>
        <v>-</v>
      </c>
      <c r="P27" s="645"/>
      <c r="Q27" s="645"/>
      <c r="R27" s="228"/>
      <c r="S27" s="229"/>
      <c r="T27" s="229"/>
      <c r="U27" s="228"/>
      <c r="V27" s="228"/>
      <c r="W27" s="228"/>
    </row>
    <row r="28" spans="1:23" s="225" customFormat="1">
      <c r="A28" s="642" t="s">
        <v>202</v>
      </c>
      <c r="B28" s="642"/>
      <c r="C28" s="642"/>
      <c r="D28" s="636" t="str">
        <f>IF(D26="-","-",SUM(J28,O28))</f>
        <v>-</v>
      </c>
      <c r="E28" s="636"/>
      <c r="F28" s="643" t="str">
        <f>IF(D28="-"," ",IF(D28&gt;D20,"&lt;-Over Allocated!"," "))</f>
        <v xml:space="preserve"> </v>
      </c>
      <c r="G28" s="643"/>
      <c r="H28" s="644" t="s">
        <v>203</v>
      </c>
      <c r="I28" s="644"/>
      <c r="J28" s="636" t="str">
        <f>IF(J26="-","-",SUMIF($B$49:$B$63,590000,$S$49:$S$63))</f>
        <v>-</v>
      </c>
      <c r="K28" s="636"/>
      <c r="M28" s="226" t="s">
        <v>204</v>
      </c>
      <c r="N28" s="227"/>
      <c r="O28" s="636" t="str">
        <f>IF(O26="-","-",SUMIF($B$49:$B$63,590000,$T$49:$T$63))</f>
        <v>-</v>
      </c>
      <c r="P28" s="636"/>
      <c r="Q28" s="636"/>
      <c r="R28" s="228"/>
      <c r="S28" s="229"/>
      <c r="T28" s="229"/>
      <c r="U28" s="228"/>
      <c r="V28" s="228"/>
      <c r="W28" s="228"/>
    </row>
    <row r="30" spans="1:23" ht="5" customHeight="1">
      <c r="A30" s="221"/>
      <c r="B30" s="221"/>
      <c r="C30" s="221"/>
      <c r="D30" s="221"/>
      <c r="E30" s="221"/>
      <c r="F30" s="221"/>
      <c r="G30" s="221"/>
      <c r="H30" s="221"/>
      <c r="I30" s="221"/>
      <c r="J30" s="221"/>
      <c r="K30" s="221"/>
      <c r="L30" s="221"/>
      <c r="M30" s="221"/>
      <c r="N30" s="221"/>
      <c r="O30" s="221"/>
      <c r="P30" s="221"/>
      <c r="Q30" s="221"/>
    </row>
    <row r="31" spans="1:23">
      <c r="A31" s="230" t="s">
        <v>205</v>
      </c>
    </row>
    <row r="32" spans="1:23">
      <c r="A32" s="617"/>
      <c r="B32" s="618"/>
      <c r="C32" s="618"/>
      <c r="D32" s="618"/>
      <c r="E32" s="618"/>
      <c r="F32" s="618"/>
      <c r="G32" s="618"/>
      <c r="H32" s="618"/>
      <c r="I32" s="618"/>
      <c r="J32" s="618"/>
      <c r="K32" s="618"/>
      <c r="L32" s="618"/>
      <c r="M32" s="618"/>
      <c r="N32" s="618"/>
      <c r="O32" s="618"/>
      <c r="P32" s="618"/>
      <c r="Q32" s="619"/>
    </row>
    <row r="33" spans="1:20">
      <c r="A33" s="620"/>
      <c r="B33" s="621"/>
      <c r="C33" s="621"/>
      <c r="D33" s="621"/>
      <c r="E33" s="621"/>
      <c r="F33" s="621"/>
      <c r="G33" s="621"/>
      <c r="H33" s="621"/>
      <c r="I33" s="621"/>
      <c r="J33" s="621"/>
      <c r="K33" s="621"/>
      <c r="L33" s="621"/>
      <c r="M33" s="621"/>
      <c r="N33" s="621"/>
      <c r="O33" s="621"/>
      <c r="P33" s="621"/>
      <c r="Q33" s="622"/>
    </row>
    <row r="34" spans="1:20">
      <c r="A34" s="620"/>
      <c r="B34" s="621"/>
      <c r="C34" s="621"/>
      <c r="D34" s="621"/>
      <c r="E34" s="621"/>
      <c r="F34" s="621"/>
      <c r="G34" s="621"/>
      <c r="H34" s="621"/>
      <c r="I34" s="621"/>
      <c r="J34" s="621"/>
      <c r="K34" s="621"/>
      <c r="L34" s="621"/>
      <c r="M34" s="621"/>
      <c r="N34" s="621"/>
      <c r="O34" s="621"/>
      <c r="P34" s="621"/>
      <c r="Q34" s="622"/>
    </row>
    <row r="35" spans="1:20">
      <c r="A35" s="620"/>
      <c r="B35" s="621"/>
      <c r="C35" s="621"/>
      <c r="D35" s="621"/>
      <c r="E35" s="621"/>
      <c r="F35" s="621"/>
      <c r="G35" s="621"/>
      <c r="H35" s="621"/>
      <c r="I35" s="621"/>
      <c r="J35" s="621"/>
      <c r="K35" s="621"/>
      <c r="L35" s="621"/>
      <c r="M35" s="621"/>
      <c r="N35" s="621"/>
      <c r="O35" s="621"/>
      <c r="P35" s="621"/>
      <c r="Q35" s="622"/>
    </row>
    <row r="36" spans="1:20">
      <c r="A36" s="620"/>
      <c r="B36" s="621"/>
      <c r="C36" s="621"/>
      <c r="D36" s="621"/>
      <c r="E36" s="621"/>
      <c r="F36" s="621"/>
      <c r="G36" s="621"/>
      <c r="H36" s="621"/>
      <c r="I36" s="621"/>
      <c r="J36" s="621"/>
      <c r="K36" s="621"/>
      <c r="L36" s="621"/>
      <c r="M36" s="621"/>
      <c r="N36" s="621"/>
      <c r="O36" s="621"/>
      <c r="P36" s="621"/>
      <c r="Q36" s="622"/>
    </row>
    <row r="37" spans="1:20">
      <c r="A37" s="623"/>
      <c r="B37" s="624"/>
      <c r="C37" s="624"/>
      <c r="D37" s="624"/>
      <c r="E37" s="624"/>
      <c r="F37" s="624"/>
      <c r="G37" s="624"/>
      <c r="H37" s="624"/>
      <c r="I37" s="624"/>
      <c r="J37" s="624"/>
      <c r="K37" s="624"/>
      <c r="L37" s="624"/>
      <c r="M37" s="624"/>
      <c r="N37" s="624"/>
      <c r="O37" s="624"/>
      <c r="P37" s="624"/>
      <c r="Q37" s="625"/>
    </row>
    <row r="38" spans="1:20" ht="10.25" customHeight="1">
      <c r="A38" s="231"/>
      <c r="B38" s="231"/>
      <c r="C38" s="231"/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1"/>
      <c r="P38" s="231"/>
      <c r="Q38" s="231"/>
    </row>
    <row r="39" spans="1:20" ht="5" customHeight="1">
      <c r="A39" s="221"/>
      <c r="B39" s="221"/>
      <c r="C39" s="221"/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  <c r="Q39" s="221"/>
    </row>
    <row r="41" spans="1:20">
      <c r="A41" s="222" t="s">
        <v>206</v>
      </c>
    </row>
    <row r="42" spans="1:20" ht="16">
      <c r="A42" s="222"/>
      <c r="G42" s="232" t="s">
        <v>207</v>
      </c>
      <c r="H42" s="233" t="s">
        <v>208</v>
      </c>
      <c r="I42" s="233" t="s">
        <v>209</v>
      </c>
      <c r="J42" s="233" t="s">
        <v>210</v>
      </c>
      <c r="K42" s="233" t="s">
        <v>211</v>
      </c>
      <c r="L42" s="234" t="s">
        <v>212</v>
      </c>
      <c r="M42" s="233" t="s">
        <v>213</v>
      </c>
      <c r="N42" s="233" t="s">
        <v>214</v>
      </c>
      <c r="O42" s="235" t="s">
        <v>215</v>
      </c>
      <c r="Q42" s="236" t="s">
        <v>216</v>
      </c>
    </row>
    <row r="43" spans="1:20">
      <c r="A43" s="222"/>
      <c r="E43" s="626" t="s">
        <v>217</v>
      </c>
      <c r="F43" s="627"/>
      <c r="G43" s="237" t="str">
        <f>IF($D$22="-","-",IF($J$17="Enter Days","-",$D$22*$J$17))</f>
        <v>-</v>
      </c>
      <c r="H43" s="238" t="str">
        <f>IF($D$22="-","-",IF($J$18="Enter Days","-",$D$22*$J$18))</f>
        <v>-</v>
      </c>
      <c r="I43" s="238" t="str">
        <f>IF($D$22="-","-",IF($J$19="Enter Days","-",$D$22*$J$19))</f>
        <v>-</v>
      </c>
      <c r="J43" s="238" t="str">
        <f>IF($D$22="-","-",IF($J$20="Enter Days","-",$D$22*$J$20))</f>
        <v>-</v>
      </c>
      <c r="K43" s="238" t="str">
        <f>IF($D$22="-","-",IF($J$21="Enter Days","-",$D$22*$J$21))</f>
        <v>-</v>
      </c>
      <c r="L43" s="237" t="str">
        <f>IF($D$22="-","-",IF($O$17="Enter Days","-",$D$22*$O$17))</f>
        <v>-</v>
      </c>
      <c r="M43" s="238" t="str">
        <f>IF($D$22="-","-",IF($O$18="Enter Days","-",$D$22*$O$18))</f>
        <v>-</v>
      </c>
      <c r="N43" s="238" t="str">
        <f>IF($D$22="-","-",IF($O$19="Enter Days","-",$D$22*$O$19))</f>
        <v>-</v>
      </c>
      <c r="O43" s="239" t="str">
        <f>IF($D$22="-","-",IF($O$20="Enter Days","-",$D$22*$O$20))</f>
        <v>-</v>
      </c>
      <c r="P43" s="240"/>
      <c r="Q43" s="241" t="str">
        <f>IF(SUM(G43:O43)=0,"-",SUM(G43:O43))</f>
        <v>-</v>
      </c>
    </row>
    <row r="44" spans="1:20">
      <c r="A44" s="222"/>
      <c r="E44" s="628" t="s">
        <v>218</v>
      </c>
      <c r="F44" s="629"/>
      <c r="G44" s="242" t="str">
        <f>IF(G43="-","-"," ")</f>
        <v>-</v>
      </c>
      <c r="H44" s="243" t="str">
        <f t="shared" ref="H44:O44" si="0">IF(H43="-","-"," ")</f>
        <v>-</v>
      </c>
      <c r="I44" s="243" t="str">
        <f t="shared" si="0"/>
        <v>-</v>
      </c>
      <c r="J44" s="243" t="str">
        <f t="shared" si="0"/>
        <v>-</v>
      </c>
      <c r="K44" s="243" t="str">
        <f t="shared" si="0"/>
        <v>-</v>
      </c>
      <c r="L44" s="242" t="str">
        <f t="shared" si="0"/>
        <v>-</v>
      </c>
      <c r="M44" s="243" t="str">
        <f t="shared" si="0"/>
        <v>-</v>
      </c>
      <c r="N44" s="243" t="str">
        <f t="shared" si="0"/>
        <v>-</v>
      </c>
      <c r="O44" s="244" t="str">
        <f t="shared" si="0"/>
        <v>-</v>
      </c>
      <c r="P44" s="240"/>
      <c r="Q44" s="245"/>
    </row>
    <row r="45" spans="1:20">
      <c r="A45" s="222"/>
      <c r="G45" s="245"/>
      <c r="H45" s="245"/>
      <c r="I45" s="245"/>
      <c r="J45" s="245"/>
      <c r="K45" s="245"/>
      <c r="L45" s="245"/>
      <c r="M45" s="245"/>
      <c r="N45" s="245"/>
      <c r="O45" s="245"/>
      <c r="P45" s="240"/>
      <c r="Q45" s="245"/>
    </row>
    <row r="46" spans="1:20">
      <c r="A46" s="230" t="s">
        <v>219</v>
      </c>
    </row>
    <row r="47" spans="1:20">
      <c r="A47" s="230"/>
      <c r="G47" s="630" t="s">
        <v>220</v>
      </c>
      <c r="H47" s="631"/>
      <c r="I47" s="631"/>
      <c r="J47" s="631"/>
      <c r="K47" s="631"/>
      <c r="L47" s="630" t="s">
        <v>221</v>
      </c>
      <c r="M47" s="631"/>
      <c r="N47" s="631"/>
      <c r="O47" s="632"/>
    </row>
    <row r="48" spans="1:20" ht="16">
      <c r="A48" s="232" t="s">
        <v>222</v>
      </c>
      <c r="B48" s="233" t="s">
        <v>223</v>
      </c>
      <c r="C48" s="233" t="s">
        <v>224</v>
      </c>
      <c r="D48" s="233" t="s">
        <v>225</v>
      </c>
      <c r="E48" s="233" t="s">
        <v>226</v>
      </c>
      <c r="F48" s="235" t="s">
        <v>227</v>
      </c>
      <c r="G48" s="246" t="s">
        <v>207</v>
      </c>
      <c r="H48" s="247" t="s">
        <v>208</v>
      </c>
      <c r="I48" s="247" t="s">
        <v>209</v>
      </c>
      <c r="J48" s="247" t="s">
        <v>210</v>
      </c>
      <c r="K48" s="247" t="s">
        <v>211</v>
      </c>
      <c r="L48" s="234" t="s">
        <v>212</v>
      </c>
      <c r="M48" s="247" t="s">
        <v>213</v>
      </c>
      <c r="N48" s="247" t="s">
        <v>214</v>
      </c>
      <c r="O48" s="248" t="s">
        <v>215</v>
      </c>
      <c r="Q48" s="236" t="s">
        <v>216</v>
      </c>
      <c r="S48" s="220" t="s">
        <v>228</v>
      </c>
      <c r="T48" s="220" t="s">
        <v>63</v>
      </c>
    </row>
    <row r="49" spans="1:20">
      <c r="A49" s="249" t="s">
        <v>222</v>
      </c>
      <c r="B49" s="250" t="s">
        <v>223</v>
      </c>
      <c r="C49" s="251">
        <v>60123</v>
      </c>
      <c r="D49" s="250" t="s">
        <v>225</v>
      </c>
      <c r="E49" s="250" t="s">
        <v>226</v>
      </c>
      <c r="F49" s="252" t="s">
        <v>227</v>
      </c>
      <c r="G49" s="253"/>
      <c r="H49" s="254"/>
      <c r="I49" s="254"/>
      <c r="J49" s="254"/>
      <c r="K49" s="254"/>
      <c r="L49" s="253"/>
      <c r="M49" s="254"/>
      <c r="N49" s="254"/>
      <c r="O49" s="255"/>
      <c r="Q49" s="256" t="str">
        <f t="shared" ref="Q49:Q64" si="1">IF(SUM(G49:O49)=0,"-",SUM(G49:O49))</f>
        <v>-</v>
      </c>
      <c r="S49" s="257">
        <f>SUM(G49:K49)</f>
        <v>0</v>
      </c>
      <c r="T49" s="257">
        <f>SUM(L49:O49)</f>
        <v>0</v>
      </c>
    </row>
    <row r="50" spans="1:20">
      <c r="A50" s="258" t="s">
        <v>222</v>
      </c>
      <c r="B50" s="259" t="s">
        <v>223</v>
      </c>
      <c r="C50" s="260">
        <v>60123</v>
      </c>
      <c r="D50" s="259" t="s">
        <v>225</v>
      </c>
      <c r="E50" s="259" t="s">
        <v>226</v>
      </c>
      <c r="F50" s="261" t="s">
        <v>227</v>
      </c>
      <c r="G50" s="262"/>
      <c r="H50" s="263"/>
      <c r="I50" s="263"/>
      <c r="J50" s="263"/>
      <c r="K50" s="263"/>
      <c r="L50" s="262"/>
      <c r="M50" s="263"/>
      <c r="N50" s="263"/>
      <c r="O50" s="264"/>
      <c r="Q50" s="265" t="str">
        <f t="shared" si="1"/>
        <v>-</v>
      </c>
      <c r="S50" s="257">
        <f>SUM(G50:K50)</f>
        <v>0</v>
      </c>
      <c r="T50" s="257">
        <f t="shared" ref="T50:T63" si="2">SUM(L50:O50)</f>
        <v>0</v>
      </c>
    </row>
    <row r="51" spans="1:20">
      <c r="A51" s="258" t="s">
        <v>222</v>
      </c>
      <c r="B51" s="266" t="s">
        <v>223</v>
      </c>
      <c r="C51" s="260">
        <v>60123</v>
      </c>
      <c r="D51" s="259" t="s">
        <v>225</v>
      </c>
      <c r="E51" s="259" t="s">
        <v>226</v>
      </c>
      <c r="F51" s="261" t="s">
        <v>227</v>
      </c>
      <c r="G51" s="262"/>
      <c r="H51" s="263"/>
      <c r="I51" s="263"/>
      <c r="J51" s="263"/>
      <c r="K51" s="263"/>
      <c r="L51" s="262"/>
      <c r="M51" s="263"/>
      <c r="N51" s="263"/>
      <c r="O51" s="264"/>
      <c r="Q51" s="265" t="str">
        <f t="shared" si="1"/>
        <v>-</v>
      </c>
      <c r="S51" s="257">
        <f>SUM(G51:K51)</f>
        <v>0</v>
      </c>
      <c r="T51" s="257">
        <f t="shared" si="2"/>
        <v>0</v>
      </c>
    </row>
    <row r="52" spans="1:20">
      <c r="A52" s="258" t="s">
        <v>222</v>
      </c>
      <c r="B52" s="259" t="s">
        <v>223</v>
      </c>
      <c r="C52" s="260">
        <v>60123</v>
      </c>
      <c r="D52" s="259" t="s">
        <v>225</v>
      </c>
      <c r="E52" s="259" t="s">
        <v>226</v>
      </c>
      <c r="F52" s="261" t="s">
        <v>227</v>
      </c>
      <c r="G52" s="262"/>
      <c r="H52" s="263"/>
      <c r="I52" s="263"/>
      <c r="J52" s="263"/>
      <c r="K52" s="263"/>
      <c r="L52" s="262"/>
      <c r="M52" s="263"/>
      <c r="N52" s="263"/>
      <c r="O52" s="264"/>
      <c r="Q52" s="265" t="str">
        <f t="shared" si="1"/>
        <v>-</v>
      </c>
      <c r="S52" s="257"/>
      <c r="T52" s="257"/>
    </row>
    <row r="53" spans="1:20">
      <c r="A53" s="258" t="s">
        <v>222</v>
      </c>
      <c r="B53" s="259" t="s">
        <v>223</v>
      </c>
      <c r="C53" s="260">
        <v>60123</v>
      </c>
      <c r="D53" s="259" t="s">
        <v>225</v>
      </c>
      <c r="E53" s="259" t="s">
        <v>226</v>
      </c>
      <c r="F53" s="261" t="s">
        <v>227</v>
      </c>
      <c r="G53" s="262"/>
      <c r="H53" s="263"/>
      <c r="I53" s="263"/>
      <c r="J53" s="263"/>
      <c r="K53" s="263"/>
      <c r="L53" s="262"/>
      <c r="M53" s="263"/>
      <c r="N53" s="263"/>
      <c r="O53" s="264"/>
      <c r="Q53" s="265" t="str">
        <f t="shared" si="1"/>
        <v>-</v>
      </c>
      <c r="S53" s="257"/>
      <c r="T53" s="257"/>
    </row>
    <row r="54" spans="1:20">
      <c r="A54" s="258" t="s">
        <v>222</v>
      </c>
      <c r="B54" s="259" t="s">
        <v>223</v>
      </c>
      <c r="C54" s="260">
        <v>60123</v>
      </c>
      <c r="D54" s="259" t="s">
        <v>225</v>
      </c>
      <c r="E54" s="259" t="s">
        <v>226</v>
      </c>
      <c r="F54" s="261" t="s">
        <v>227</v>
      </c>
      <c r="G54" s="262"/>
      <c r="H54" s="263"/>
      <c r="I54" s="263"/>
      <c r="J54" s="263"/>
      <c r="K54" s="263"/>
      <c r="L54" s="262"/>
      <c r="M54" s="263"/>
      <c r="N54" s="263"/>
      <c r="O54" s="264"/>
      <c r="Q54" s="265" t="str">
        <f t="shared" si="1"/>
        <v>-</v>
      </c>
      <c r="S54" s="257"/>
      <c r="T54" s="257"/>
    </row>
    <row r="55" spans="1:20">
      <c r="A55" s="258" t="s">
        <v>222</v>
      </c>
      <c r="B55" s="259" t="s">
        <v>223</v>
      </c>
      <c r="C55" s="260">
        <v>60123</v>
      </c>
      <c r="D55" s="259" t="s">
        <v>225</v>
      </c>
      <c r="E55" s="259" t="s">
        <v>226</v>
      </c>
      <c r="F55" s="261" t="s">
        <v>227</v>
      </c>
      <c r="G55" s="262"/>
      <c r="H55" s="263"/>
      <c r="I55" s="263"/>
      <c r="J55" s="263"/>
      <c r="K55" s="263"/>
      <c r="L55" s="262"/>
      <c r="M55" s="263"/>
      <c r="N55" s="263"/>
      <c r="O55" s="264"/>
      <c r="Q55" s="265" t="str">
        <f t="shared" si="1"/>
        <v>-</v>
      </c>
      <c r="S55" s="257"/>
      <c r="T55" s="257"/>
    </row>
    <row r="56" spans="1:20">
      <c r="A56" s="258" t="s">
        <v>222</v>
      </c>
      <c r="B56" s="259" t="s">
        <v>223</v>
      </c>
      <c r="C56" s="260">
        <v>60123</v>
      </c>
      <c r="D56" s="259" t="s">
        <v>225</v>
      </c>
      <c r="E56" s="259" t="s">
        <v>226</v>
      </c>
      <c r="F56" s="261" t="s">
        <v>227</v>
      </c>
      <c r="G56" s="262"/>
      <c r="H56" s="263"/>
      <c r="I56" s="263"/>
      <c r="J56" s="263"/>
      <c r="K56" s="263"/>
      <c r="L56" s="262"/>
      <c r="M56" s="263"/>
      <c r="N56" s="263"/>
      <c r="O56" s="264"/>
      <c r="Q56" s="265" t="str">
        <f t="shared" si="1"/>
        <v>-</v>
      </c>
      <c r="S56" s="257"/>
      <c r="T56" s="257"/>
    </row>
    <row r="57" spans="1:20">
      <c r="A57" s="258" t="s">
        <v>222</v>
      </c>
      <c r="B57" s="259" t="s">
        <v>223</v>
      </c>
      <c r="C57" s="260">
        <v>60123</v>
      </c>
      <c r="D57" s="259" t="s">
        <v>225</v>
      </c>
      <c r="E57" s="259" t="s">
        <v>226</v>
      </c>
      <c r="F57" s="261" t="s">
        <v>227</v>
      </c>
      <c r="G57" s="262"/>
      <c r="H57" s="263"/>
      <c r="I57" s="263"/>
      <c r="J57" s="263"/>
      <c r="K57" s="263"/>
      <c r="L57" s="262"/>
      <c r="M57" s="263"/>
      <c r="N57" s="263"/>
      <c r="O57" s="264"/>
      <c r="Q57" s="265" t="str">
        <f t="shared" si="1"/>
        <v>-</v>
      </c>
      <c r="S57" s="257"/>
      <c r="T57" s="257"/>
    </row>
    <row r="58" spans="1:20">
      <c r="A58" s="258" t="s">
        <v>222</v>
      </c>
      <c r="B58" s="259" t="s">
        <v>223</v>
      </c>
      <c r="C58" s="260">
        <v>60123</v>
      </c>
      <c r="D58" s="259" t="s">
        <v>225</v>
      </c>
      <c r="E58" s="259" t="s">
        <v>226</v>
      </c>
      <c r="F58" s="261" t="s">
        <v>227</v>
      </c>
      <c r="G58" s="262"/>
      <c r="H58" s="263"/>
      <c r="I58" s="263"/>
      <c r="J58" s="263"/>
      <c r="K58" s="263"/>
      <c r="L58" s="262"/>
      <c r="M58" s="263"/>
      <c r="N58" s="263"/>
      <c r="O58" s="264"/>
      <c r="Q58" s="265" t="str">
        <f t="shared" si="1"/>
        <v>-</v>
      </c>
      <c r="S58" s="257">
        <f t="shared" ref="S58:S63" si="3">SUM(G58:K58)</f>
        <v>0</v>
      </c>
      <c r="T58" s="257">
        <f t="shared" si="2"/>
        <v>0</v>
      </c>
    </row>
    <row r="59" spans="1:20">
      <c r="A59" s="258" t="s">
        <v>222</v>
      </c>
      <c r="B59" s="259" t="s">
        <v>223</v>
      </c>
      <c r="C59" s="260">
        <v>60123</v>
      </c>
      <c r="D59" s="259" t="s">
        <v>225</v>
      </c>
      <c r="E59" s="259" t="s">
        <v>226</v>
      </c>
      <c r="F59" s="261" t="s">
        <v>227</v>
      </c>
      <c r="G59" s="262"/>
      <c r="H59" s="263"/>
      <c r="I59" s="263"/>
      <c r="J59" s="263"/>
      <c r="K59" s="263"/>
      <c r="L59" s="262"/>
      <c r="M59" s="263"/>
      <c r="N59" s="263"/>
      <c r="O59" s="264"/>
      <c r="Q59" s="265" t="str">
        <f t="shared" si="1"/>
        <v>-</v>
      </c>
      <c r="S59" s="257">
        <f t="shared" si="3"/>
        <v>0</v>
      </c>
      <c r="T59" s="257">
        <f t="shared" si="2"/>
        <v>0</v>
      </c>
    </row>
    <row r="60" spans="1:20">
      <c r="A60" s="258" t="s">
        <v>222</v>
      </c>
      <c r="B60" s="259" t="s">
        <v>223</v>
      </c>
      <c r="C60" s="260">
        <v>60123</v>
      </c>
      <c r="D60" s="259" t="s">
        <v>225</v>
      </c>
      <c r="E60" s="259" t="s">
        <v>226</v>
      </c>
      <c r="F60" s="261" t="s">
        <v>227</v>
      </c>
      <c r="G60" s="262"/>
      <c r="H60" s="263"/>
      <c r="I60" s="263"/>
      <c r="J60" s="263"/>
      <c r="K60" s="263"/>
      <c r="L60" s="262"/>
      <c r="M60" s="263"/>
      <c r="N60" s="263"/>
      <c r="O60" s="264"/>
      <c r="Q60" s="265" t="str">
        <f t="shared" si="1"/>
        <v>-</v>
      </c>
      <c r="S60" s="257">
        <f t="shared" si="3"/>
        <v>0</v>
      </c>
      <c r="T60" s="257">
        <f t="shared" si="2"/>
        <v>0</v>
      </c>
    </row>
    <row r="61" spans="1:20">
      <c r="A61" s="258" t="s">
        <v>222</v>
      </c>
      <c r="B61" s="259" t="s">
        <v>223</v>
      </c>
      <c r="C61" s="260">
        <v>60123</v>
      </c>
      <c r="D61" s="259" t="s">
        <v>225</v>
      </c>
      <c r="E61" s="259" t="s">
        <v>226</v>
      </c>
      <c r="F61" s="261" t="s">
        <v>227</v>
      </c>
      <c r="G61" s="262"/>
      <c r="H61" s="263"/>
      <c r="I61" s="263"/>
      <c r="J61" s="263"/>
      <c r="K61" s="263"/>
      <c r="L61" s="262"/>
      <c r="M61" s="263"/>
      <c r="N61" s="263"/>
      <c r="O61" s="264"/>
      <c r="Q61" s="265" t="str">
        <f t="shared" si="1"/>
        <v>-</v>
      </c>
      <c r="S61" s="257">
        <f t="shared" si="3"/>
        <v>0</v>
      </c>
      <c r="T61" s="257">
        <f t="shared" si="2"/>
        <v>0</v>
      </c>
    </row>
    <row r="62" spans="1:20">
      <c r="A62" s="258" t="s">
        <v>222</v>
      </c>
      <c r="B62" s="259" t="s">
        <v>223</v>
      </c>
      <c r="C62" s="260">
        <v>60123</v>
      </c>
      <c r="D62" s="259" t="s">
        <v>225</v>
      </c>
      <c r="E62" s="259" t="s">
        <v>226</v>
      </c>
      <c r="F62" s="261" t="s">
        <v>227</v>
      </c>
      <c r="G62" s="262"/>
      <c r="H62" s="263"/>
      <c r="I62" s="263"/>
      <c r="J62" s="263"/>
      <c r="K62" s="263"/>
      <c r="L62" s="262"/>
      <c r="M62" s="263"/>
      <c r="N62" s="263"/>
      <c r="O62" s="264"/>
      <c r="Q62" s="265" t="str">
        <f t="shared" si="1"/>
        <v>-</v>
      </c>
      <c r="S62" s="257">
        <f t="shared" si="3"/>
        <v>0</v>
      </c>
      <c r="T62" s="257">
        <f t="shared" si="2"/>
        <v>0</v>
      </c>
    </row>
    <row r="63" spans="1:20">
      <c r="A63" s="267" t="s">
        <v>222</v>
      </c>
      <c r="B63" s="268" t="s">
        <v>223</v>
      </c>
      <c r="C63" s="269">
        <v>60123</v>
      </c>
      <c r="D63" s="268" t="s">
        <v>225</v>
      </c>
      <c r="E63" s="268" t="s">
        <v>226</v>
      </c>
      <c r="F63" s="270" t="s">
        <v>227</v>
      </c>
      <c r="G63" s="271"/>
      <c r="H63" s="272"/>
      <c r="I63" s="272"/>
      <c r="J63" s="272"/>
      <c r="K63" s="272"/>
      <c r="L63" s="271"/>
      <c r="M63" s="272"/>
      <c r="N63" s="272"/>
      <c r="O63" s="273"/>
      <c r="Q63" s="274" t="str">
        <f t="shared" si="1"/>
        <v>-</v>
      </c>
      <c r="S63" s="257">
        <f t="shared" si="3"/>
        <v>0</v>
      </c>
      <c r="T63" s="257">
        <f t="shared" si="2"/>
        <v>0</v>
      </c>
    </row>
    <row r="64" spans="1:20">
      <c r="A64" s="633" t="s">
        <v>229</v>
      </c>
      <c r="B64" s="634"/>
      <c r="C64" s="634"/>
      <c r="D64" s="634"/>
      <c r="E64" s="634"/>
      <c r="F64" s="635"/>
      <c r="G64" s="275" t="str">
        <f>IF(SUM(G49:G63)=0,"-",SUM(G49:G63))</f>
        <v>-</v>
      </c>
      <c r="H64" s="276" t="str">
        <f t="shared" ref="H64:O64" si="4">IF(SUM(H49:H63)=0,"-",SUM(H49:H63))</f>
        <v>-</v>
      </c>
      <c r="I64" s="276" t="str">
        <f t="shared" si="4"/>
        <v>-</v>
      </c>
      <c r="J64" s="276" t="str">
        <f t="shared" si="4"/>
        <v>-</v>
      </c>
      <c r="K64" s="276" t="str">
        <f t="shared" si="4"/>
        <v>-</v>
      </c>
      <c r="L64" s="275" t="str">
        <f t="shared" si="4"/>
        <v>-</v>
      </c>
      <c r="M64" s="276" t="str">
        <f t="shared" si="4"/>
        <v>-</v>
      </c>
      <c r="N64" s="276" t="str">
        <f t="shared" si="4"/>
        <v>-</v>
      </c>
      <c r="O64" s="277" t="str">
        <f t="shared" si="4"/>
        <v>-</v>
      </c>
      <c r="Q64" s="278" t="str">
        <f t="shared" si="1"/>
        <v>-</v>
      </c>
    </row>
    <row r="65" spans="1:17">
      <c r="A65" s="279"/>
      <c r="B65" s="279"/>
      <c r="C65" s="279"/>
      <c r="D65" s="280"/>
      <c r="E65" s="280"/>
      <c r="F65" s="280"/>
      <c r="G65" s="281"/>
      <c r="H65" s="281"/>
      <c r="I65" s="281"/>
      <c r="J65" s="281"/>
      <c r="K65" s="281"/>
      <c r="L65" s="281"/>
      <c r="M65" s="281"/>
      <c r="N65" s="281"/>
      <c r="O65" s="281"/>
      <c r="Q65" s="281"/>
    </row>
    <row r="66" spans="1:17">
      <c r="D66" s="615" t="s">
        <v>230</v>
      </c>
      <c r="E66" s="615"/>
      <c r="F66" s="615"/>
      <c r="G66" s="282" t="str">
        <f t="shared" ref="G66:O66" si="5">IF(G67=0,"-",SUM(G43)-SUM(G64))</f>
        <v>-</v>
      </c>
      <c r="H66" s="282" t="str">
        <f t="shared" si="5"/>
        <v>-</v>
      </c>
      <c r="I66" s="282" t="str">
        <f t="shared" si="5"/>
        <v>-</v>
      </c>
      <c r="J66" s="282" t="str">
        <f t="shared" si="5"/>
        <v>-</v>
      </c>
      <c r="K66" s="282" t="str">
        <f t="shared" si="5"/>
        <v>-</v>
      </c>
      <c r="L66" s="282" t="str">
        <f t="shared" si="5"/>
        <v>-</v>
      </c>
      <c r="M66" s="282" t="str">
        <f t="shared" si="5"/>
        <v>-</v>
      </c>
      <c r="N66" s="282" t="str">
        <f t="shared" si="5"/>
        <v>-</v>
      </c>
      <c r="O66" s="282" t="str">
        <f t="shared" si="5"/>
        <v>-</v>
      </c>
      <c r="P66" s="283"/>
      <c r="Q66" s="284">
        <f>SUM(Q42)-SUM(Q63)</f>
        <v>0</v>
      </c>
    </row>
    <row r="67" spans="1:17">
      <c r="D67" s="616"/>
      <c r="E67" s="616"/>
      <c r="F67" s="616"/>
      <c r="G67" s="284">
        <f t="shared" ref="G67:O67" si="6">SUM(G43)-SUM(G64)</f>
        <v>0</v>
      </c>
      <c r="H67" s="284">
        <f t="shared" si="6"/>
        <v>0</v>
      </c>
      <c r="I67" s="284">
        <f t="shared" si="6"/>
        <v>0</v>
      </c>
      <c r="J67" s="284">
        <f t="shared" si="6"/>
        <v>0</v>
      </c>
      <c r="K67" s="284">
        <f t="shared" si="6"/>
        <v>0</v>
      </c>
      <c r="L67" s="284">
        <f t="shared" si="6"/>
        <v>0</v>
      </c>
      <c r="M67" s="284">
        <f t="shared" si="6"/>
        <v>0</v>
      </c>
      <c r="N67" s="284">
        <f t="shared" si="6"/>
        <v>0</v>
      </c>
      <c r="O67" s="284">
        <f t="shared" si="6"/>
        <v>0</v>
      </c>
      <c r="P67" s="220"/>
      <c r="Q67" s="284">
        <f>SUM(Q43)-SUM(Q64)</f>
        <v>0</v>
      </c>
    </row>
  </sheetData>
  <mergeCells count="67">
    <mergeCell ref="A13:B13"/>
    <mergeCell ref="C13:E13"/>
    <mergeCell ref="A4:Q7"/>
    <mergeCell ref="A11:B11"/>
    <mergeCell ref="C11:E11"/>
    <mergeCell ref="A12:B12"/>
    <mergeCell ref="C12:E12"/>
    <mergeCell ref="O18:Q18"/>
    <mergeCell ref="A17:C17"/>
    <mergeCell ref="D17:E17"/>
    <mergeCell ref="H17:I17"/>
    <mergeCell ref="J17:K17"/>
    <mergeCell ref="M17:N17"/>
    <mergeCell ref="O17:Q17"/>
    <mergeCell ref="A18:C18"/>
    <mergeCell ref="D18:E18"/>
    <mergeCell ref="H18:I18"/>
    <mergeCell ref="J18:K18"/>
    <mergeCell ref="M18:N18"/>
    <mergeCell ref="O20:Q20"/>
    <mergeCell ref="A19:C19"/>
    <mergeCell ref="D19:E19"/>
    <mergeCell ref="H19:I19"/>
    <mergeCell ref="J19:K19"/>
    <mergeCell ref="M19:N19"/>
    <mergeCell ref="O19:Q19"/>
    <mergeCell ref="A20:C20"/>
    <mergeCell ref="D20:E20"/>
    <mergeCell ref="H20:I20"/>
    <mergeCell ref="J20:K20"/>
    <mergeCell ref="M20:N20"/>
    <mergeCell ref="A21:C21"/>
    <mergeCell ref="D21:E21"/>
    <mergeCell ref="H21:I21"/>
    <mergeCell ref="J21:K21"/>
    <mergeCell ref="A22:C22"/>
    <mergeCell ref="D22:E22"/>
    <mergeCell ref="H22:I22"/>
    <mergeCell ref="J22:K22"/>
    <mergeCell ref="D25:E25"/>
    <mergeCell ref="A26:C26"/>
    <mergeCell ref="D26:E26"/>
    <mergeCell ref="F26:G26"/>
    <mergeCell ref="H26:I26"/>
    <mergeCell ref="O28:Q28"/>
    <mergeCell ref="M26:N26"/>
    <mergeCell ref="O26:Q26"/>
    <mergeCell ref="A27:C27"/>
    <mergeCell ref="D27:E27"/>
    <mergeCell ref="F27:G27"/>
    <mergeCell ref="H27:I27"/>
    <mergeCell ref="J27:K27"/>
    <mergeCell ref="O27:Q27"/>
    <mergeCell ref="J26:K26"/>
    <mergeCell ref="A28:C28"/>
    <mergeCell ref="D28:E28"/>
    <mergeCell ref="F28:G28"/>
    <mergeCell ref="H28:I28"/>
    <mergeCell ref="J28:K28"/>
    <mergeCell ref="D66:F66"/>
    <mergeCell ref="D67:F67"/>
    <mergeCell ref="A32:Q37"/>
    <mergeCell ref="E43:F43"/>
    <mergeCell ref="E44:F44"/>
    <mergeCell ref="G47:K47"/>
    <mergeCell ref="L47:O47"/>
    <mergeCell ref="A64:F64"/>
  </mergeCells>
  <conditionalFormatting sqref="A49:A63">
    <cfRule type="cellIs" dxfId="15" priority="17" operator="equal">
      <formula>"Org"</formula>
    </cfRule>
  </conditionalFormatting>
  <conditionalFormatting sqref="B49:B63">
    <cfRule type="cellIs" dxfId="14" priority="16" operator="equal">
      <formula>"Fund"</formula>
    </cfRule>
  </conditionalFormatting>
  <conditionalFormatting sqref="C11:E11">
    <cfRule type="cellIs" dxfId="13" priority="11" operator="equal">
      <formula>"Enter Employee ID"</formula>
    </cfRule>
  </conditionalFormatting>
  <conditionalFormatting sqref="C12:E12">
    <cfRule type="cellIs" dxfId="12" priority="10" operator="equal">
      <formula>"Enter Employee Name"</formula>
    </cfRule>
  </conditionalFormatting>
  <conditionalFormatting sqref="C13:E13">
    <cfRule type="cellIs" dxfId="11" priority="9" operator="equal">
      <formula>"Enter Department Name"</formula>
    </cfRule>
  </conditionalFormatting>
  <conditionalFormatting sqref="C14:E14">
    <cfRule type="cellIs" dxfId="10" priority="8" operator="equal">
      <formula>"Enter HRA #"</formula>
    </cfRule>
  </conditionalFormatting>
  <conditionalFormatting sqref="D49:D63">
    <cfRule type="cellIs" dxfId="9" priority="15" operator="equal">
      <formula>"Project"</formula>
    </cfRule>
  </conditionalFormatting>
  <conditionalFormatting sqref="D17:E17">
    <cfRule type="cellIs" dxfId="8" priority="12" operator="equal">
      <formula>"Enter Salary Amount"</formula>
    </cfRule>
  </conditionalFormatting>
  <conditionalFormatting sqref="D26:E28">
    <cfRule type="expression" dxfId="7" priority="1">
      <formula>F26="&lt;-Over Allocated!"</formula>
    </cfRule>
  </conditionalFormatting>
  <conditionalFormatting sqref="E49:E63">
    <cfRule type="cellIs" dxfId="6" priority="14" operator="equal">
      <formula>"Program"</formula>
    </cfRule>
  </conditionalFormatting>
  <conditionalFormatting sqref="F26:F28">
    <cfRule type="expression" dxfId="5" priority="3">
      <formula>F26="&lt;-Over Allocated!"</formula>
    </cfRule>
  </conditionalFormatting>
  <conditionalFormatting sqref="F49:F63">
    <cfRule type="cellIs" dxfId="4" priority="13" operator="equal">
      <formula>"User Def"</formula>
    </cfRule>
  </conditionalFormatting>
  <conditionalFormatting sqref="G44:O44">
    <cfRule type="expression" dxfId="3" priority="6">
      <formula>G44=" "</formula>
    </cfRule>
  </conditionalFormatting>
  <conditionalFormatting sqref="G66:O66">
    <cfRule type="expression" dxfId="2" priority="7">
      <formula>G67&gt;0</formula>
    </cfRule>
  </conditionalFormatting>
  <conditionalFormatting sqref="J17:J22">
    <cfRule type="cellIs" dxfId="1" priority="4" operator="equal">
      <formula>"Enter Days"</formula>
    </cfRule>
  </conditionalFormatting>
  <conditionalFormatting sqref="O17:O20">
    <cfRule type="cellIs" dxfId="0" priority="5" operator="equal">
      <formula>"Enter Days"</formula>
    </cfRule>
  </conditionalFormatting>
  <dataValidations count="1">
    <dataValidation type="list" allowBlank="1" showInputMessage="1" showErrorMessage="1" sqref="J18 J21 J17:K17 J19:K20 O17:Q20" xr:uid="{E8A658C6-0CFC-45FA-B8B5-7E6148335F02}"/>
  </dataValidations>
  <pageMargins left="0.7" right="0.7" top="0.75" bottom="0.75" header="0.3" footer="0.3"/>
  <pageSetup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Button 1">
              <controlPr defaultSize="0" print="0" autoFill="0" autoPict="0">
                <anchor moveWithCells="1" sizeWithCells="1">
                  <from>
                    <xdr:col>13</xdr:col>
                    <xdr:colOff>266700</xdr:colOff>
                    <xdr:row>10</xdr:row>
                    <xdr:rowOff>25400</xdr:rowOff>
                  </from>
                  <to>
                    <xdr:col>16</xdr:col>
                    <xdr:colOff>673100</xdr:colOff>
                    <xdr:row>12</xdr:row>
                    <xdr:rowOff>63500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/>
  </sheetPr>
  <dimension ref="A2:F9"/>
  <sheetViews>
    <sheetView workbookViewId="0">
      <selection activeCell="A2" sqref="A2:F9"/>
    </sheetView>
  </sheetViews>
  <sheetFormatPr baseColWidth="10" defaultColWidth="8.83203125" defaultRowHeight="13"/>
  <cols>
    <col min="1" max="1" width="26.33203125" customWidth="1"/>
  </cols>
  <sheetData>
    <row r="2" spans="1:6">
      <c r="B2" s="4" t="s">
        <v>159</v>
      </c>
      <c r="C2" s="4" t="s">
        <v>161</v>
      </c>
      <c r="D2" s="4" t="s">
        <v>160</v>
      </c>
      <c r="E2" s="4" t="s">
        <v>162</v>
      </c>
      <c r="F2" s="4" t="s">
        <v>163</v>
      </c>
    </row>
    <row r="3" spans="1:6">
      <c r="A3" s="134" t="s">
        <v>153</v>
      </c>
      <c r="B3">
        <v>0</v>
      </c>
      <c r="C3">
        <v>0</v>
      </c>
      <c r="D3">
        <v>0</v>
      </c>
      <c r="E3">
        <v>0</v>
      </c>
      <c r="F3">
        <v>0</v>
      </c>
    </row>
    <row r="4" spans="1:6">
      <c r="A4" s="134" t="s">
        <v>154</v>
      </c>
      <c r="B4">
        <v>0</v>
      </c>
      <c r="C4">
        <v>0</v>
      </c>
      <c r="D4">
        <v>0</v>
      </c>
      <c r="E4">
        <v>0</v>
      </c>
      <c r="F4">
        <v>0</v>
      </c>
    </row>
    <row r="5" spans="1:6">
      <c r="A5" s="134" t="s">
        <v>38</v>
      </c>
      <c r="B5">
        <v>0</v>
      </c>
      <c r="C5">
        <v>0</v>
      </c>
      <c r="D5">
        <v>0</v>
      </c>
      <c r="E5">
        <v>0</v>
      </c>
      <c r="F5">
        <v>0</v>
      </c>
    </row>
    <row r="6" spans="1:6">
      <c r="A6" s="134" t="s">
        <v>155</v>
      </c>
      <c r="B6">
        <v>0</v>
      </c>
      <c r="C6">
        <v>0</v>
      </c>
      <c r="D6">
        <v>0</v>
      </c>
      <c r="E6">
        <v>0</v>
      </c>
      <c r="F6">
        <v>0</v>
      </c>
    </row>
    <row r="7" spans="1:6">
      <c r="A7" s="134" t="s">
        <v>156</v>
      </c>
      <c r="B7">
        <v>0</v>
      </c>
      <c r="C7">
        <v>0</v>
      </c>
      <c r="D7">
        <v>0</v>
      </c>
      <c r="E7">
        <v>0</v>
      </c>
      <c r="F7">
        <v>0</v>
      </c>
    </row>
    <row r="8" spans="1:6">
      <c r="A8" s="134" t="s">
        <v>157</v>
      </c>
      <c r="B8">
        <v>0</v>
      </c>
      <c r="C8">
        <v>0</v>
      </c>
      <c r="D8">
        <v>0</v>
      </c>
      <c r="E8">
        <v>0</v>
      </c>
      <c r="F8">
        <v>0</v>
      </c>
    </row>
    <row r="9" spans="1:6">
      <c r="A9" s="134" t="s">
        <v>158</v>
      </c>
      <c r="B9">
        <f>SUM(B3:B8)</f>
        <v>0</v>
      </c>
      <c r="C9">
        <f t="shared" ref="C9:F9" si="0">SUM(C3:C8)</f>
        <v>0</v>
      </c>
      <c r="D9">
        <f t="shared" si="0"/>
        <v>0</v>
      </c>
      <c r="E9">
        <f t="shared" si="0"/>
        <v>0</v>
      </c>
      <c r="F9">
        <f t="shared" si="0"/>
        <v>0</v>
      </c>
    </row>
  </sheetData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0.59999389629810485"/>
  </sheetPr>
  <dimension ref="A2:P58"/>
  <sheetViews>
    <sheetView workbookViewId="0">
      <selection activeCell="H24" sqref="H24"/>
    </sheetView>
  </sheetViews>
  <sheetFormatPr baseColWidth="10" defaultColWidth="9.1640625" defaultRowHeight="14"/>
  <cols>
    <col min="1" max="1" width="21" style="109" customWidth="1"/>
    <col min="2" max="2" width="12.5" style="109" customWidth="1"/>
    <col min="3" max="3" width="11.6640625" style="109" customWidth="1"/>
    <col min="4" max="4" width="11.33203125" style="109" customWidth="1"/>
    <col min="5" max="6" width="11.5" style="109" customWidth="1"/>
    <col min="7" max="7" width="12" style="112" customWidth="1"/>
    <col min="8" max="8" width="11.5" style="109" customWidth="1"/>
    <col min="9" max="9" width="9.1640625" style="109"/>
    <col min="10" max="10" width="14" style="109" customWidth="1"/>
    <col min="11" max="11" width="11.33203125" style="109" customWidth="1"/>
    <col min="12" max="12" width="12.5" style="109" customWidth="1"/>
    <col min="13" max="13" width="12.83203125" style="109" customWidth="1"/>
    <col min="14" max="16384" width="9.1640625" style="109"/>
  </cols>
  <sheetData>
    <row r="2" spans="1:16">
      <c r="G2" s="113"/>
    </row>
    <row r="3" spans="1:16" ht="15">
      <c r="A3" s="165" t="s">
        <v>114</v>
      </c>
      <c r="B3" s="166">
        <v>2020</v>
      </c>
      <c r="C3" s="166">
        <v>2021</v>
      </c>
      <c r="D3" s="166">
        <v>2022</v>
      </c>
      <c r="E3" s="173">
        <v>2023</v>
      </c>
      <c r="F3" s="173">
        <v>2024</v>
      </c>
      <c r="G3" s="182"/>
      <c r="H3" s="183"/>
      <c r="L3" s="186"/>
      <c r="M3" s="186"/>
      <c r="N3" s="186"/>
      <c r="O3" s="186"/>
      <c r="P3" s="187"/>
    </row>
    <row r="4" spans="1:16" ht="15">
      <c r="A4" s="166" t="s">
        <v>126</v>
      </c>
      <c r="B4" s="167">
        <v>6261</v>
      </c>
      <c r="C4" s="167">
        <f t="shared" ref="C4:C7" si="0">(B4*1.06)</f>
        <v>6636.6600000000008</v>
      </c>
      <c r="D4" s="167">
        <f t="shared" ref="D4:D7" si="1">(C4*1.06)</f>
        <v>7034.8596000000016</v>
      </c>
      <c r="E4" s="167">
        <f t="shared" ref="E4:F7" si="2">(D4*1.06)</f>
        <v>7456.9511760000023</v>
      </c>
      <c r="F4" s="167">
        <f t="shared" si="2"/>
        <v>7904.3682465600032</v>
      </c>
      <c r="G4" s="185"/>
      <c r="H4" s="185"/>
      <c r="L4" s="186"/>
      <c r="M4" s="185"/>
      <c r="N4" s="185"/>
      <c r="O4" s="185"/>
      <c r="P4" s="185"/>
    </row>
    <row r="5" spans="1:16" ht="15">
      <c r="A5" s="166" t="s">
        <v>127</v>
      </c>
      <c r="B5" s="167">
        <v>6261</v>
      </c>
      <c r="C5" s="167">
        <f t="shared" si="0"/>
        <v>6636.6600000000008</v>
      </c>
      <c r="D5" s="167">
        <f t="shared" si="1"/>
        <v>7034.8596000000016</v>
      </c>
      <c r="E5" s="167">
        <f t="shared" si="2"/>
        <v>7456.9511760000023</v>
      </c>
      <c r="F5" s="167">
        <f t="shared" si="2"/>
        <v>7904.3682465600032</v>
      </c>
      <c r="G5" s="185"/>
      <c r="H5" s="185"/>
      <c r="L5" s="186"/>
      <c r="M5" s="185"/>
      <c r="N5" s="185"/>
      <c r="O5" s="185"/>
      <c r="P5" s="185"/>
    </row>
    <row r="6" spans="1:16" ht="16" thickBot="1">
      <c r="A6" s="168" t="s">
        <v>128</v>
      </c>
      <c r="B6" s="169">
        <v>6261</v>
      </c>
      <c r="C6" s="169">
        <f t="shared" si="0"/>
        <v>6636.6600000000008</v>
      </c>
      <c r="D6" s="169">
        <f t="shared" si="1"/>
        <v>7034.8596000000016</v>
      </c>
      <c r="E6" s="169">
        <f t="shared" si="2"/>
        <v>7456.9511760000023</v>
      </c>
      <c r="F6" s="169">
        <f t="shared" si="2"/>
        <v>7904.3682465600032</v>
      </c>
      <c r="G6" s="185"/>
      <c r="H6" s="185"/>
      <c r="L6" s="186"/>
      <c r="M6" s="185"/>
      <c r="N6" s="185"/>
      <c r="O6" s="185"/>
      <c r="P6" s="185"/>
    </row>
    <row r="7" spans="1:16" ht="16" thickTop="1">
      <c r="A7" s="170" t="s">
        <v>106</v>
      </c>
      <c r="B7" s="171">
        <f>SUM(B4:B6)</f>
        <v>18783</v>
      </c>
      <c r="C7" s="172">
        <f t="shared" si="0"/>
        <v>19909.98</v>
      </c>
      <c r="D7" s="172">
        <f t="shared" si="1"/>
        <v>21104.578799999999</v>
      </c>
      <c r="E7" s="172">
        <f t="shared" si="2"/>
        <v>22370.853528</v>
      </c>
      <c r="F7" s="172">
        <f t="shared" si="2"/>
        <v>23713.104739680002</v>
      </c>
      <c r="G7" s="185"/>
      <c r="H7" s="185"/>
      <c r="L7" s="186"/>
      <c r="M7" s="188"/>
      <c r="N7" s="189"/>
      <c r="O7" s="189"/>
      <c r="P7" s="189"/>
    </row>
    <row r="8" spans="1:16">
      <c r="A8" s="110"/>
      <c r="B8" s="132"/>
      <c r="C8" s="111"/>
      <c r="D8" s="111"/>
      <c r="E8" s="111"/>
      <c r="F8" s="111"/>
      <c r="G8" s="133"/>
    </row>
    <row r="11" spans="1:16" ht="15">
      <c r="A11" s="186"/>
      <c r="B11" s="186"/>
      <c r="C11" s="186"/>
      <c r="D11" s="186"/>
      <c r="E11" s="186"/>
      <c r="F11" s="186"/>
      <c r="G11" s="186"/>
      <c r="H11" s="187"/>
      <c r="L11" s="186"/>
      <c r="M11" s="186"/>
      <c r="N11" s="186"/>
      <c r="O11" s="186"/>
      <c r="P11" s="187"/>
    </row>
    <row r="12" spans="1:16" ht="15">
      <c r="A12" s="186"/>
      <c r="B12" s="184"/>
      <c r="C12" s="185"/>
      <c r="D12" s="185"/>
      <c r="E12" s="185"/>
      <c r="F12" s="185"/>
      <c r="G12" s="185"/>
      <c r="H12" s="185"/>
      <c r="L12" s="186"/>
      <c r="M12" s="185"/>
      <c r="N12" s="185"/>
      <c r="O12" s="185"/>
      <c r="P12" s="185"/>
    </row>
    <row r="13" spans="1:16" ht="15">
      <c r="A13" s="186"/>
      <c r="B13" s="184"/>
      <c r="C13" s="185"/>
      <c r="D13" s="185"/>
      <c r="E13" s="185"/>
      <c r="F13" s="185"/>
      <c r="G13" s="185"/>
      <c r="H13" s="185"/>
      <c r="L13" s="186"/>
      <c r="M13" s="185"/>
      <c r="N13" s="185"/>
      <c r="O13" s="185"/>
      <c r="P13" s="185"/>
    </row>
    <row r="14" spans="1:16" ht="15">
      <c r="A14" s="186"/>
      <c r="B14" s="184"/>
      <c r="C14" s="185"/>
      <c r="D14" s="185"/>
      <c r="E14" s="185"/>
      <c r="F14" s="185"/>
      <c r="G14" s="185"/>
      <c r="H14" s="185"/>
      <c r="L14" s="186"/>
      <c r="M14" s="185"/>
      <c r="N14" s="185"/>
      <c r="O14" s="185"/>
      <c r="P14" s="185"/>
    </row>
    <row r="15" spans="1:16" ht="15">
      <c r="A15" s="186"/>
      <c r="B15" s="188"/>
      <c r="C15" s="189"/>
      <c r="D15" s="189"/>
      <c r="E15" s="189"/>
      <c r="F15" s="189"/>
      <c r="G15" s="189"/>
      <c r="H15" s="189"/>
      <c r="L15" s="186"/>
      <c r="M15" s="188"/>
      <c r="N15" s="189"/>
      <c r="O15" s="189"/>
      <c r="P15" s="189"/>
    </row>
    <row r="55" spans="1:1">
      <c r="A55" t="s">
        <v>147</v>
      </c>
    </row>
    <row r="56" spans="1:1">
      <c r="A56" t="s">
        <v>144</v>
      </c>
    </row>
    <row r="57" spans="1:1">
      <c r="A57" t="s">
        <v>145</v>
      </c>
    </row>
    <row r="58" spans="1:1">
      <c r="A58" t="s">
        <v>146</v>
      </c>
    </row>
  </sheetData>
  <pageMargins left="0.7" right="0.7" top="0.75" bottom="0.75" header="0.3" footer="0.3"/>
  <pageSetup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/>
  </sheetViews>
  <sheetFormatPr baseColWidth="10" defaultColWidth="8.83203125" defaultRowHeight="13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>
      <selection activeCell="F45" sqref="F45"/>
    </sheetView>
  </sheetViews>
  <sheetFormatPr baseColWidth="10" defaultColWidth="8.83203125" defaultRowHeight="13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8"/>
  <dimension ref="A1:P48"/>
  <sheetViews>
    <sheetView showGridLines="0" workbookViewId="0">
      <selection activeCell="A49" sqref="A49"/>
    </sheetView>
  </sheetViews>
  <sheetFormatPr baseColWidth="10" defaultColWidth="8.83203125" defaultRowHeight="13"/>
  <cols>
    <col min="1" max="2" width="3" customWidth="1"/>
    <col min="3" max="3" width="4.6640625" customWidth="1"/>
    <col min="8" max="10" width="9.6640625" customWidth="1"/>
    <col min="11" max="11" width="10.6640625" customWidth="1"/>
    <col min="12" max="12" width="7.6640625" customWidth="1"/>
    <col min="13" max="13" width="2.6640625" customWidth="1"/>
    <col min="14" max="14" width="10.6640625" customWidth="1"/>
    <col min="15" max="15" width="8.33203125" customWidth="1"/>
    <col min="16" max="16" width="2.6640625" customWidth="1"/>
  </cols>
  <sheetData>
    <row r="1" spans="1:16" ht="20" customHeight="1">
      <c r="A1" s="1" t="s">
        <v>40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30" t="s">
        <v>41</v>
      </c>
      <c r="O1" s="30"/>
      <c r="P1" s="1"/>
    </row>
    <row r="2" spans="1:16" ht="20" customHeight="1">
      <c r="A2" s="31" t="s">
        <v>42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34" t="s">
        <v>43</v>
      </c>
      <c r="O2" s="30"/>
      <c r="P2" s="1"/>
    </row>
    <row r="3" spans="1:16" ht="20" customHeight="1">
      <c r="A3" s="55" t="s">
        <v>44</v>
      </c>
      <c r="B3" s="54"/>
      <c r="C3" s="1"/>
      <c r="D3" s="1"/>
      <c r="E3" s="1"/>
      <c r="F3" s="1"/>
      <c r="G3" s="1"/>
      <c r="H3" s="1"/>
      <c r="I3" s="1"/>
      <c r="J3" s="1"/>
      <c r="K3" s="72"/>
      <c r="L3" s="72" t="s">
        <v>29</v>
      </c>
      <c r="M3" s="72"/>
      <c r="N3" s="73"/>
      <c r="O3" s="73"/>
      <c r="P3" s="73"/>
    </row>
    <row r="4" spans="1:16" ht="20" customHeight="1">
      <c r="A4" s="50" t="s">
        <v>45</v>
      </c>
      <c r="B4" s="18"/>
      <c r="C4" s="18"/>
      <c r="D4" s="18"/>
      <c r="E4" s="18"/>
      <c r="F4" s="18"/>
      <c r="G4" s="18"/>
      <c r="H4" s="18"/>
      <c r="I4" s="18"/>
      <c r="J4" s="18"/>
      <c r="K4" s="53" t="s">
        <v>46</v>
      </c>
      <c r="L4" s="7"/>
      <c r="M4" s="7"/>
      <c r="N4" s="7"/>
      <c r="O4" s="7"/>
      <c r="P4" s="19"/>
    </row>
    <row r="5" spans="1:16" ht="20" customHeight="1">
      <c r="K5" s="8" t="s">
        <v>47</v>
      </c>
      <c r="L5" s="1"/>
      <c r="M5" s="1"/>
      <c r="N5" s="8" t="s">
        <v>48</v>
      </c>
      <c r="O5" s="1"/>
      <c r="P5" s="14"/>
    </row>
    <row r="6" spans="1:16" ht="20" customHeight="1">
      <c r="A6" s="2"/>
      <c r="B6" s="2"/>
      <c r="C6" s="2"/>
      <c r="D6" s="2"/>
      <c r="E6" s="2"/>
      <c r="F6" s="2"/>
      <c r="G6" s="2"/>
      <c r="H6" s="2"/>
      <c r="I6" s="2"/>
      <c r="J6" s="2"/>
      <c r="K6" s="9" t="s">
        <v>49</v>
      </c>
      <c r="L6" s="67"/>
      <c r="N6" s="9" t="s">
        <v>49</v>
      </c>
      <c r="O6" s="2"/>
      <c r="P6" s="13"/>
    </row>
    <row r="7" spans="1:16" ht="20" customHeight="1">
      <c r="A7" s="51" t="s">
        <v>50</v>
      </c>
      <c r="K7" s="46" t="s">
        <v>51</v>
      </c>
      <c r="L7" s="5"/>
      <c r="M7" s="5"/>
      <c r="N7" s="46" t="s">
        <v>51</v>
      </c>
      <c r="O7" s="5"/>
      <c r="P7" s="16"/>
    </row>
    <row r="8" spans="1:16" ht="20" customHeight="1">
      <c r="K8" s="47" t="s">
        <v>52</v>
      </c>
      <c r="L8" s="5"/>
      <c r="M8" s="5"/>
      <c r="N8" s="47" t="s">
        <v>53</v>
      </c>
      <c r="O8" s="5"/>
      <c r="P8" s="16"/>
    </row>
    <row r="9" spans="1:16" ht="20" customHeight="1">
      <c r="A9" s="2"/>
      <c r="B9" s="2"/>
      <c r="C9" s="2"/>
      <c r="D9" s="2"/>
      <c r="E9" s="2"/>
      <c r="F9" s="2"/>
      <c r="G9" s="2"/>
      <c r="H9" s="2"/>
      <c r="I9" s="2"/>
      <c r="J9" s="2"/>
      <c r="K9" s="48" t="s">
        <v>54</v>
      </c>
      <c r="L9" s="20"/>
      <c r="M9" s="20"/>
      <c r="N9" s="49" t="s">
        <v>55</v>
      </c>
      <c r="O9" s="10"/>
      <c r="P9" s="17"/>
    </row>
    <row r="10" spans="1:16" ht="20" customHeight="1">
      <c r="A10" t="s">
        <v>56</v>
      </c>
      <c r="B10" s="4" t="s">
        <v>57</v>
      </c>
      <c r="H10" s="43" t="s">
        <v>58</v>
      </c>
      <c r="I10" s="44"/>
      <c r="J10" s="44"/>
      <c r="K10" s="37"/>
      <c r="L10" s="38"/>
      <c r="M10" s="38"/>
      <c r="N10" s="39"/>
      <c r="O10" s="38"/>
      <c r="P10" s="40"/>
    </row>
    <row r="11" spans="1:16" ht="20" customHeight="1">
      <c r="B11" s="3" t="s">
        <v>59</v>
      </c>
      <c r="C11" t="s">
        <v>60</v>
      </c>
      <c r="H11" s="21" t="s">
        <v>61</v>
      </c>
      <c r="I11" s="21" t="s">
        <v>62</v>
      </c>
      <c r="J11" s="21" t="s">
        <v>63</v>
      </c>
      <c r="K11" s="56" t="s">
        <v>64</v>
      </c>
      <c r="L11" s="38"/>
      <c r="M11" s="38"/>
      <c r="N11" s="56" t="s">
        <v>64</v>
      </c>
      <c r="O11" s="41"/>
      <c r="P11" s="40"/>
    </row>
    <row r="12" spans="1:16" ht="20" customHeight="1">
      <c r="B12" t="s">
        <v>65</v>
      </c>
      <c r="C12" s="2"/>
      <c r="D12" t="s">
        <v>66</v>
      </c>
      <c r="G12" t="s">
        <v>67</v>
      </c>
      <c r="H12" s="68"/>
      <c r="I12" s="68"/>
      <c r="J12" s="68"/>
      <c r="K12" s="59" t="e">
        <f>Budget!#REF!</f>
        <v>#REF!</v>
      </c>
      <c r="L12" s="60"/>
      <c r="M12" s="60"/>
      <c r="N12" s="59"/>
      <c r="O12" s="60"/>
      <c r="P12" s="61"/>
    </row>
    <row r="13" spans="1:16" ht="20" customHeight="1">
      <c r="B13" t="s">
        <v>68</v>
      </c>
      <c r="C13" s="2"/>
      <c r="D13" t="s">
        <v>69</v>
      </c>
      <c r="G13" t="s">
        <v>67</v>
      </c>
      <c r="H13" s="69"/>
      <c r="I13" s="69"/>
      <c r="J13" s="69"/>
      <c r="K13" s="62" t="e">
        <f>Budget!#REF!</f>
        <v>#REF!</v>
      </c>
      <c r="L13" s="63"/>
      <c r="M13" s="63"/>
      <c r="N13" s="62"/>
      <c r="O13" s="63"/>
      <c r="P13" s="64"/>
    </row>
    <row r="14" spans="1:16" ht="5.25" customHeight="1">
      <c r="A14" s="2"/>
      <c r="B14" s="2"/>
      <c r="C14" s="2"/>
      <c r="D14" s="2"/>
      <c r="E14" s="2"/>
      <c r="F14" s="2"/>
      <c r="G14" s="2"/>
      <c r="H14" s="70"/>
      <c r="I14" s="70"/>
      <c r="J14" s="70"/>
      <c r="K14" s="59"/>
      <c r="L14" s="60"/>
      <c r="M14" s="60"/>
      <c r="N14" s="59"/>
      <c r="O14" s="60"/>
      <c r="P14" s="61"/>
    </row>
    <row r="15" spans="1:16" ht="20" customHeight="1">
      <c r="B15" s="3" t="s">
        <v>70</v>
      </c>
      <c r="C15" t="s">
        <v>71</v>
      </c>
      <c r="H15" s="69"/>
      <c r="I15" s="69"/>
      <c r="J15" s="69"/>
      <c r="K15" s="62"/>
      <c r="L15" s="63"/>
      <c r="M15" s="63"/>
      <c r="N15" s="62"/>
      <c r="O15" s="63"/>
      <c r="P15" s="64"/>
    </row>
    <row r="16" spans="1:16" ht="20" customHeight="1">
      <c r="B16" t="s">
        <v>65</v>
      </c>
      <c r="C16" s="2"/>
      <c r="D16" t="s">
        <v>72</v>
      </c>
      <c r="H16" s="70"/>
      <c r="I16" s="70"/>
      <c r="J16" s="70"/>
      <c r="K16" s="59" t="e">
        <f>Budget!#REF!</f>
        <v>#REF!</v>
      </c>
      <c r="L16" s="60"/>
      <c r="M16" s="60"/>
      <c r="N16" s="59"/>
      <c r="O16" s="60"/>
      <c r="P16" s="61"/>
    </row>
    <row r="17" spans="1:16" ht="20" customHeight="1">
      <c r="B17" t="s">
        <v>68</v>
      </c>
      <c r="C17" s="2"/>
      <c r="D17" t="s">
        <v>73</v>
      </c>
      <c r="H17" s="68"/>
      <c r="I17" s="68"/>
      <c r="J17" s="68"/>
      <c r="K17" s="59" t="e">
        <f>Budget!#REF!</f>
        <v>#REF!</v>
      </c>
      <c r="L17" s="60"/>
      <c r="M17" s="60"/>
      <c r="N17" s="59"/>
      <c r="O17" s="60"/>
      <c r="P17" s="61"/>
    </row>
    <row r="18" spans="1:16" ht="20" customHeight="1">
      <c r="B18" t="s">
        <v>74</v>
      </c>
      <c r="C18" s="2"/>
      <c r="D18" t="s">
        <v>75</v>
      </c>
      <c r="J18" t="s">
        <v>67</v>
      </c>
      <c r="K18" s="59" t="e">
        <f>Budget!#REF!</f>
        <v>#REF!</v>
      </c>
      <c r="L18" s="60"/>
      <c r="M18" s="60"/>
      <c r="N18" s="59"/>
      <c r="O18" s="60"/>
      <c r="P18" s="61"/>
    </row>
    <row r="19" spans="1:16" ht="20" customHeight="1">
      <c r="B19" t="s">
        <v>76</v>
      </c>
      <c r="C19" s="2"/>
      <c r="D19" t="s">
        <v>77</v>
      </c>
      <c r="J19" t="s">
        <v>67</v>
      </c>
      <c r="K19" s="59" t="e">
        <f>Budget!#REF!</f>
        <v>#REF!</v>
      </c>
      <c r="L19" s="60"/>
      <c r="M19" s="60"/>
      <c r="N19" s="59"/>
      <c r="O19" s="60"/>
      <c r="P19" s="61"/>
    </row>
    <row r="20" spans="1:16" ht="20" customHeight="1">
      <c r="B20" t="s">
        <v>78</v>
      </c>
      <c r="C20" s="2"/>
      <c r="D20" t="s">
        <v>79</v>
      </c>
      <c r="J20" t="s">
        <v>67</v>
      </c>
      <c r="K20" s="59" t="e">
        <f>Budget!#REF!</f>
        <v>#REF!</v>
      </c>
      <c r="L20" s="60"/>
      <c r="M20" s="60"/>
      <c r="N20" s="59"/>
      <c r="O20" s="60"/>
      <c r="P20" s="61"/>
    </row>
    <row r="21" spans="1:16" ht="20" customHeight="1">
      <c r="B21" t="s">
        <v>80</v>
      </c>
      <c r="C21" s="2"/>
      <c r="D21" t="s">
        <v>81</v>
      </c>
      <c r="J21" t="s">
        <v>67</v>
      </c>
      <c r="K21" s="59" t="e">
        <f>Budget!#REF!</f>
        <v>#REF!</v>
      </c>
      <c r="L21" s="60"/>
      <c r="M21" s="60"/>
      <c r="N21" s="59"/>
      <c r="O21" s="60"/>
      <c r="P21" s="61"/>
    </row>
    <row r="22" spans="1:16" ht="20" customHeight="1">
      <c r="A22" s="2"/>
      <c r="B22" s="2"/>
      <c r="C22" s="2"/>
      <c r="D22" s="2"/>
      <c r="E22" s="27" t="s">
        <v>82</v>
      </c>
      <c r="F22" s="2"/>
      <c r="G22" s="2"/>
      <c r="H22" s="2"/>
      <c r="I22" s="2"/>
      <c r="J22" s="2" t="s">
        <v>83</v>
      </c>
      <c r="K22" s="59" t="e">
        <f>SUM(K12:K21)</f>
        <v>#REF!</v>
      </c>
      <c r="L22" s="60"/>
      <c r="M22" s="60"/>
      <c r="N22" s="59"/>
      <c r="O22" s="60"/>
      <c r="P22" s="61"/>
    </row>
    <row r="23" spans="1:16" ht="20" customHeight="1">
      <c r="A23" s="2" t="s">
        <v>84</v>
      </c>
      <c r="B23" s="2" t="s">
        <v>85</v>
      </c>
      <c r="C23" s="2"/>
      <c r="D23" s="2"/>
      <c r="E23" s="2"/>
      <c r="F23" s="2"/>
      <c r="G23" s="2"/>
      <c r="H23" s="2"/>
      <c r="I23" s="2"/>
      <c r="J23" s="2"/>
      <c r="K23" s="59" t="e">
        <f>Budget!#REF!</f>
        <v>#REF!</v>
      </c>
      <c r="L23" s="60"/>
      <c r="M23" s="60"/>
      <c r="N23" s="59"/>
      <c r="O23" s="60"/>
      <c r="P23" s="61"/>
    </row>
    <row r="24" spans="1:16" ht="20" customHeight="1">
      <c r="A24" s="2" t="s">
        <v>86</v>
      </c>
      <c r="B24" s="27" t="s">
        <v>87</v>
      </c>
      <c r="C24" s="2"/>
      <c r="D24" s="2"/>
      <c r="E24" s="2"/>
      <c r="F24" s="2"/>
      <c r="G24" s="2"/>
      <c r="H24" s="2"/>
      <c r="I24" s="2"/>
      <c r="J24" s="2" t="s">
        <v>83</v>
      </c>
      <c r="K24" s="59" t="e">
        <f>SUM(K22:K23)</f>
        <v>#REF!</v>
      </c>
      <c r="L24" s="60"/>
      <c r="M24" s="60"/>
      <c r="N24" s="59"/>
      <c r="O24" s="60"/>
      <c r="P24" s="61"/>
    </row>
    <row r="25" spans="1:16" ht="20" customHeight="1">
      <c r="A25" t="s">
        <v>88</v>
      </c>
      <c r="B25" t="s">
        <v>89</v>
      </c>
      <c r="K25" s="74"/>
      <c r="L25" s="63"/>
      <c r="M25" s="63"/>
      <c r="N25" s="62"/>
      <c r="O25" s="63"/>
      <c r="P25" s="64"/>
    </row>
    <row r="26" spans="1:16" ht="20" customHeight="1">
      <c r="A26" s="2"/>
      <c r="B26" s="28" t="s">
        <v>90</v>
      </c>
      <c r="C26" s="2"/>
      <c r="D26" s="2"/>
      <c r="E26" s="2"/>
      <c r="F26" s="2"/>
      <c r="G26" s="2"/>
      <c r="H26" s="2"/>
      <c r="I26" s="2"/>
      <c r="J26" s="2"/>
      <c r="K26" s="59" t="e">
        <f>Budget!#REF!</f>
        <v>#REF!</v>
      </c>
      <c r="L26" s="60"/>
      <c r="M26" s="60"/>
      <c r="N26" s="59"/>
      <c r="O26" s="60"/>
      <c r="P26" s="61"/>
    </row>
    <row r="27" spans="1:16" ht="20" customHeight="1">
      <c r="A27" s="2" t="s">
        <v>91</v>
      </c>
      <c r="B27" s="2" t="s">
        <v>92</v>
      </c>
      <c r="C27" s="2"/>
      <c r="D27" s="2"/>
      <c r="E27" s="2"/>
      <c r="F27" s="2"/>
      <c r="G27" s="2"/>
      <c r="H27" s="2"/>
      <c r="I27" s="2"/>
      <c r="J27" s="2"/>
      <c r="K27" s="59" t="e">
        <f>Budget!#REF!</f>
        <v>#REF!</v>
      </c>
      <c r="L27" s="60"/>
      <c r="M27" s="60"/>
      <c r="N27" s="59"/>
      <c r="O27" s="60"/>
      <c r="P27" s="61"/>
    </row>
    <row r="28" spans="1:16" ht="20" customHeight="1">
      <c r="A28" t="s">
        <v>93</v>
      </c>
      <c r="B28" t="s">
        <v>38</v>
      </c>
      <c r="K28" s="62"/>
      <c r="L28" s="63"/>
      <c r="M28" s="63"/>
      <c r="N28" s="62"/>
      <c r="O28" s="63"/>
      <c r="P28" s="64"/>
    </row>
    <row r="29" spans="1:16" ht="20" customHeight="1">
      <c r="B29" s="3" t="s">
        <v>59</v>
      </c>
      <c r="C29" t="s">
        <v>94</v>
      </c>
      <c r="J29" t="s">
        <v>67</v>
      </c>
      <c r="K29" s="59" t="e">
        <f>Budget!#REF!</f>
        <v>#REF!</v>
      </c>
      <c r="L29" s="60"/>
      <c r="M29" s="60"/>
      <c r="N29" s="59"/>
      <c r="O29" s="60"/>
      <c r="P29" s="61"/>
    </row>
    <row r="30" spans="1:16" ht="20" customHeight="1">
      <c r="A30" s="2"/>
      <c r="B30" s="29" t="s">
        <v>70</v>
      </c>
      <c r="C30" s="2" t="s">
        <v>95</v>
      </c>
      <c r="D30" s="2"/>
      <c r="E30" s="2"/>
      <c r="F30" s="2"/>
      <c r="G30" s="2"/>
      <c r="H30" s="2"/>
      <c r="I30" s="2"/>
      <c r="J30" s="2"/>
      <c r="K30" s="59" t="e">
        <f>Budget!#REF!</f>
        <v>#REF!</v>
      </c>
      <c r="L30" s="60"/>
      <c r="M30" s="60"/>
      <c r="N30" s="59"/>
      <c r="O30" s="60"/>
      <c r="P30" s="61"/>
    </row>
    <row r="31" spans="1:16" ht="20" customHeight="1">
      <c r="A31" s="2" t="s">
        <v>96</v>
      </c>
      <c r="B31" s="2" t="s">
        <v>0</v>
      </c>
      <c r="C31" s="2"/>
      <c r="D31" s="2"/>
      <c r="E31" s="2"/>
      <c r="F31" s="2"/>
      <c r="G31" s="2"/>
      <c r="H31" s="2"/>
      <c r="I31" s="2"/>
      <c r="J31" s="2"/>
      <c r="K31" s="59" t="e">
        <f>Budget!#REF!</f>
        <v>#REF!</v>
      </c>
      <c r="L31" s="60"/>
      <c r="M31" s="60"/>
      <c r="N31" s="59"/>
      <c r="O31" s="60"/>
      <c r="P31" s="61"/>
    </row>
    <row r="32" spans="1:16" ht="20" customHeight="1">
      <c r="A32" s="2" t="s">
        <v>1</v>
      </c>
      <c r="B32" s="2" t="s">
        <v>2</v>
      </c>
      <c r="C32" s="2"/>
      <c r="D32" s="2"/>
      <c r="E32" s="2"/>
      <c r="F32" s="2"/>
      <c r="G32" s="2"/>
      <c r="H32" s="2"/>
      <c r="I32" s="2"/>
      <c r="J32" s="2"/>
      <c r="K32" s="59" t="e">
        <f>Budget!#REF!</f>
        <v>#REF!</v>
      </c>
      <c r="L32" s="60"/>
      <c r="M32" s="60"/>
      <c r="N32" s="59"/>
      <c r="O32" s="60"/>
      <c r="P32" s="61"/>
    </row>
    <row r="33" spans="1:16" ht="20" customHeight="1">
      <c r="A33" t="s">
        <v>3</v>
      </c>
      <c r="B33" t="s">
        <v>4</v>
      </c>
      <c r="K33" s="62"/>
      <c r="L33" s="63"/>
      <c r="M33" s="63"/>
      <c r="N33" s="62"/>
      <c r="O33" s="63"/>
      <c r="P33" s="64"/>
    </row>
    <row r="34" spans="1:16" ht="20" customHeight="1">
      <c r="A34" s="2"/>
      <c r="B34" s="22" t="s">
        <v>5</v>
      </c>
      <c r="C34" s="2"/>
      <c r="D34" s="2"/>
      <c r="E34" s="2"/>
      <c r="F34" s="2"/>
      <c r="G34" s="2"/>
      <c r="H34" s="2"/>
      <c r="I34" s="2"/>
      <c r="J34" s="2"/>
      <c r="K34" s="59" t="e">
        <f>Budget!#REF!</f>
        <v>#REF!</v>
      </c>
      <c r="L34" s="60"/>
      <c r="M34" s="60"/>
      <c r="N34" s="59"/>
      <c r="O34" s="60"/>
      <c r="P34" s="61"/>
    </row>
    <row r="35" spans="1:16" ht="20" customHeight="1">
      <c r="A35" s="2" t="s">
        <v>6</v>
      </c>
      <c r="B35" s="2" t="s">
        <v>7</v>
      </c>
      <c r="C35" s="2"/>
      <c r="D35" s="2"/>
      <c r="E35" s="2"/>
      <c r="F35" s="2" t="s">
        <v>8</v>
      </c>
      <c r="G35" s="2"/>
      <c r="H35" s="2"/>
      <c r="I35" s="2"/>
      <c r="J35" s="2" t="s">
        <v>83</v>
      </c>
      <c r="K35" s="59" t="e">
        <f>SUM(K24:K34)</f>
        <v>#REF!</v>
      </c>
      <c r="L35" s="60"/>
      <c r="M35" s="60"/>
      <c r="N35" s="59"/>
      <c r="O35" s="60"/>
      <c r="P35" s="61"/>
    </row>
    <row r="36" spans="1:16" ht="20" customHeight="1">
      <c r="A36" t="s">
        <v>9</v>
      </c>
      <c r="B36" t="s">
        <v>10</v>
      </c>
      <c r="K36" s="62"/>
      <c r="L36" s="63"/>
      <c r="M36" s="63"/>
      <c r="N36" s="62"/>
      <c r="O36" s="63"/>
      <c r="P36" s="64"/>
    </row>
    <row r="37" spans="1:16" ht="20" customHeight="1">
      <c r="A37" s="2"/>
      <c r="B37" s="22" t="s">
        <v>11</v>
      </c>
      <c r="C37" s="2"/>
      <c r="D37" s="2"/>
      <c r="E37" s="2"/>
      <c r="F37" s="2"/>
      <c r="G37" s="2"/>
      <c r="H37" s="2"/>
      <c r="I37" s="2"/>
      <c r="J37" s="2"/>
      <c r="K37" s="59" t="e">
        <f>Budget!#REF!</f>
        <v>#REF!</v>
      </c>
      <c r="L37" s="60"/>
      <c r="M37" s="60"/>
      <c r="N37" s="59"/>
      <c r="O37" s="60"/>
      <c r="P37" s="61"/>
    </row>
    <row r="38" spans="1:16" ht="20" customHeight="1">
      <c r="A38" s="2" t="s">
        <v>12</v>
      </c>
      <c r="B38" s="2" t="s">
        <v>13</v>
      </c>
      <c r="C38" s="2"/>
      <c r="D38" s="2"/>
      <c r="E38" s="2"/>
      <c r="F38" s="2"/>
      <c r="G38" s="2"/>
      <c r="H38" s="2"/>
      <c r="I38" s="2"/>
      <c r="J38" s="2" t="s">
        <v>83</v>
      </c>
      <c r="K38" s="59" t="e">
        <f>SUM(K35:K37)</f>
        <v>#REF!</v>
      </c>
      <c r="L38" s="60"/>
      <c r="M38" s="60"/>
      <c r="N38" s="59"/>
      <c r="O38" s="60"/>
      <c r="P38" s="61"/>
    </row>
    <row r="39" spans="1:16" ht="20" customHeight="1">
      <c r="A39" s="2" t="s">
        <v>14</v>
      </c>
      <c r="B39" s="2" t="s">
        <v>15</v>
      </c>
      <c r="C39" s="2"/>
      <c r="D39" s="2"/>
      <c r="E39" s="2"/>
      <c r="F39" s="2"/>
      <c r="G39" s="2"/>
      <c r="H39" s="2"/>
      <c r="I39" s="2"/>
      <c r="J39" s="2" t="s">
        <v>83</v>
      </c>
      <c r="K39" s="59" t="e">
        <f>Budget!#REF!</f>
        <v>#REF!</v>
      </c>
      <c r="L39" s="60"/>
      <c r="M39" s="60"/>
      <c r="N39" s="59"/>
      <c r="O39" s="60"/>
      <c r="P39" s="61"/>
    </row>
    <row r="40" spans="1:16" ht="20" customHeight="1">
      <c r="A40" s="2" t="s">
        <v>16</v>
      </c>
      <c r="B40" s="2" t="s">
        <v>17</v>
      </c>
      <c r="C40" s="2"/>
      <c r="D40" s="2"/>
      <c r="E40" s="2"/>
      <c r="F40" s="2"/>
      <c r="G40" s="2"/>
      <c r="H40" s="2"/>
      <c r="I40" s="2"/>
      <c r="J40" s="2" t="s">
        <v>83</v>
      </c>
      <c r="K40" s="71" t="e">
        <f>SUM(K38:K39)</f>
        <v>#REF!</v>
      </c>
      <c r="L40" s="60"/>
      <c r="M40" s="60"/>
      <c r="N40" s="65" t="s">
        <v>64</v>
      </c>
      <c r="O40" s="66"/>
      <c r="P40" s="61"/>
    </row>
    <row r="41" spans="1:16" ht="20" customHeight="1">
      <c r="A41" s="2" t="s">
        <v>18</v>
      </c>
      <c r="B41" s="2" t="s">
        <v>19</v>
      </c>
      <c r="C41" s="2"/>
      <c r="D41" s="2"/>
      <c r="E41" s="2"/>
      <c r="F41" s="2"/>
      <c r="G41" s="2"/>
      <c r="H41" s="57" t="s">
        <v>64</v>
      </c>
      <c r="I41" s="42"/>
      <c r="J41" s="42"/>
      <c r="K41" s="35"/>
      <c r="L41" s="36"/>
      <c r="M41" s="36"/>
      <c r="N41" s="36"/>
      <c r="O41" s="36"/>
      <c r="P41" s="45"/>
    </row>
    <row r="42" spans="1:16" ht="20" customHeight="1">
      <c r="A42" s="2" t="s">
        <v>20</v>
      </c>
      <c r="B42" s="2"/>
      <c r="C42" s="2"/>
      <c r="D42" s="2"/>
      <c r="E42" s="2"/>
      <c r="F42" s="2"/>
      <c r="G42" s="2"/>
      <c r="H42" s="2"/>
      <c r="I42" s="2"/>
      <c r="J42" s="2"/>
      <c r="K42" s="2" t="s">
        <v>21</v>
      </c>
      <c r="L42" s="2"/>
      <c r="M42" s="2"/>
      <c r="N42" s="2"/>
      <c r="O42" s="2"/>
      <c r="P42" s="15"/>
    </row>
    <row r="43" spans="1:16" ht="20" customHeight="1">
      <c r="A43" s="10" t="s">
        <v>22</v>
      </c>
      <c r="B43" s="10"/>
      <c r="C43" s="10"/>
      <c r="D43" s="10"/>
      <c r="E43" s="10"/>
      <c r="F43" s="10"/>
      <c r="G43" s="10"/>
      <c r="H43" s="12" t="s">
        <v>23</v>
      </c>
      <c r="I43" s="10"/>
      <c r="J43" s="10"/>
      <c r="K43" s="10"/>
      <c r="L43" s="10"/>
      <c r="M43" s="10"/>
      <c r="N43" s="12" t="s">
        <v>24</v>
      </c>
      <c r="O43" s="10"/>
      <c r="P43" s="17"/>
    </row>
    <row r="44" spans="1:16" ht="20" customHeight="1">
      <c r="A44" s="52" t="s">
        <v>25</v>
      </c>
      <c r="H44" s="6"/>
      <c r="N44" s="23"/>
      <c r="O44" s="32"/>
      <c r="P44" s="24"/>
    </row>
    <row r="45" spans="1:16" ht="20" customHeight="1">
      <c r="A45" s="2"/>
      <c r="B45" s="2"/>
      <c r="C45" s="2"/>
      <c r="D45" s="2"/>
      <c r="E45" s="2"/>
      <c r="F45" s="2"/>
      <c r="G45" s="2"/>
      <c r="H45" s="11"/>
      <c r="I45" s="2"/>
      <c r="J45" s="2"/>
      <c r="K45" s="2"/>
      <c r="L45" s="2"/>
      <c r="M45" s="2"/>
      <c r="N45" s="25"/>
      <c r="O45" s="33"/>
      <c r="P45" s="26"/>
    </row>
    <row r="46" spans="1:16" ht="20" customHeight="1">
      <c r="A46" s="52" t="s">
        <v>26</v>
      </c>
      <c r="H46" s="6"/>
      <c r="N46" s="23"/>
      <c r="O46" s="32"/>
      <c r="P46" s="24"/>
    </row>
    <row r="47" spans="1:16" ht="20" customHeight="1">
      <c r="A47" s="2"/>
      <c r="B47" s="2"/>
      <c r="C47" s="2"/>
      <c r="D47" s="2"/>
      <c r="E47" s="2"/>
      <c r="F47" s="2"/>
      <c r="G47" s="2"/>
      <c r="H47" s="11"/>
      <c r="I47" s="2"/>
      <c r="J47" s="2"/>
      <c r="K47" s="2"/>
      <c r="L47" s="2"/>
      <c r="M47" s="2"/>
      <c r="N47" s="25"/>
      <c r="O47" s="33"/>
      <c r="P47" s="26"/>
    </row>
    <row r="48" spans="1:16" ht="20" customHeight="1">
      <c r="A48" t="s">
        <v>27</v>
      </c>
    </row>
  </sheetData>
  <phoneticPr fontId="0" type="noConversion"/>
  <printOptions gridLinesSet="0"/>
  <pageMargins left="0.5" right="0.25" top="0.25" bottom="0" header="0" footer="0.25"/>
  <pageSetup scale="81" orientation="portrait" horizontalDpi="300" verticalDpi="300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1C998-896D-42AD-9ACF-56EDC22B35F0}">
  <sheetPr>
    <tabColor theme="0" tint="-0.249977111117893"/>
  </sheetPr>
  <dimension ref="A1:N38"/>
  <sheetViews>
    <sheetView topLeftCell="A13" workbookViewId="0">
      <selection activeCell="D36" sqref="D36"/>
    </sheetView>
  </sheetViews>
  <sheetFormatPr baseColWidth="10" defaultColWidth="8.83203125" defaultRowHeight="15"/>
  <cols>
    <col min="1" max="1" width="32.6640625" style="77" customWidth="1"/>
    <col min="6" max="6" width="9.83203125" customWidth="1"/>
    <col min="8" max="8" width="4.5" customWidth="1"/>
  </cols>
  <sheetData>
    <row r="1" spans="1:14">
      <c r="A1" s="78" t="s">
        <v>319</v>
      </c>
    </row>
    <row r="2" spans="1:14">
      <c r="A2" s="398">
        <f>G32+N32</f>
        <v>0</v>
      </c>
    </row>
    <row r="3" spans="1:14">
      <c r="A3" s="501"/>
      <c r="B3" s="496" t="s">
        <v>315</v>
      </c>
      <c r="C3" s="497"/>
      <c r="D3" s="497"/>
      <c r="E3" s="497"/>
      <c r="F3" s="497"/>
      <c r="G3" s="497"/>
      <c r="H3" s="384"/>
      <c r="I3" s="498" t="s">
        <v>316</v>
      </c>
      <c r="J3" s="499"/>
      <c r="K3" s="499"/>
      <c r="L3" s="499"/>
      <c r="M3" s="499"/>
      <c r="N3" s="500"/>
    </row>
    <row r="4" spans="1:14">
      <c r="A4" s="502"/>
      <c r="B4" s="343" t="s">
        <v>30</v>
      </c>
      <c r="C4" s="343" t="s">
        <v>31</v>
      </c>
      <c r="D4" s="343" t="s">
        <v>102</v>
      </c>
      <c r="E4" s="343" t="s">
        <v>104</v>
      </c>
      <c r="F4" s="343" t="s">
        <v>116</v>
      </c>
      <c r="G4" s="344" t="s">
        <v>32</v>
      </c>
      <c r="H4" s="366"/>
      <c r="I4" s="364" t="s">
        <v>30</v>
      </c>
      <c r="J4" s="364" t="s">
        <v>31</v>
      </c>
      <c r="K4" s="364" t="s">
        <v>102</v>
      </c>
      <c r="L4" s="364" t="s">
        <v>104</v>
      </c>
      <c r="M4" s="364" t="s">
        <v>116</v>
      </c>
      <c r="N4" s="365" t="s">
        <v>32</v>
      </c>
    </row>
    <row r="5" spans="1:14">
      <c r="A5" s="385" t="s">
        <v>339</v>
      </c>
      <c r="B5" s="371">
        <f>Budget!H19</f>
        <v>0</v>
      </c>
      <c r="C5" s="371">
        <f>Budget!I19</f>
        <v>0</v>
      </c>
      <c r="D5" s="371">
        <f>Budget!J19</f>
        <v>0</v>
      </c>
      <c r="E5" s="371">
        <f>Budget!K19</f>
        <v>0</v>
      </c>
      <c r="F5" s="371">
        <f>Budget!L19</f>
        <v>0</v>
      </c>
      <c r="G5" s="371">
        <f>SUM(B5:F5)</f>
        <v>0</v>
      </c>
      <c r="H5" s="372"/>
      <c r="I5" s="371">
        <f>'Cost Share'!H19</f>
        <v>0</v>
      </c>
      <c r="J5" s="371">
        <f>'Cost Share'!I19</f>
        <v>0</v>
      </c>
      <c r="K5" s="371">
        <f>'Cost Share'!J19</f>
        <v>0</v>
      </c>
      <c r="L5" s="371">
        <f>'Cost Share'!K19</f>
        <v>0</v>
      </c>
      <c r="M5" s="371">
        <f>'Cost Share'!L19</f>
        <v>0</v>
      </c>
      <c r="N5" s="371">
        <f>I5+J5+K5+L5+M5</f>
        <v>0</v>
      </c>
    </row>
    <row r="6" spans="1:14">
      <c r="A6" s="210"/>
      <c r="B6" s="373"/>
      <c r="C6" s="373"/>
      <c r="D6" s="373"/>
      <c r="E6" s="373"/>
      <c r="F6" s="373"/>
      <c r="G6" s="373"/>
      <c r="H6" s="374"/>
      <c r="I6" s="375"/>
      <c r="J6" s="375"/>
      <c r="K6" s="375"/>
      <c r="L6" s="375"/>
      <c r="M6" s="375"/>
      <c r="N6" s="375"/>
    </row>
    <row r="7" spans="1:14">
      <c r="A7" s="386" t="s">
        <v>311</v>
      </c>
      <c r="B7" s="371">
        <f>Budget!H32</f>
        <v>0</v>
      </c>
      <c r="C7" s="371">
        <f>Budget!I32</f>
        <v>0</v>
      </c>
      <c r="D7" s="371">
        <f>Budget!J32</f>
        <v>0</v>
      </c>
      <c r="E7" s="371">
        <f>Budget!K32</f>
        <v>0</v>
      </c>
      <c r="F7" s="371">
        <f>Budget!L32</f>
        <v>0</v>
      </c>
      <c r="G7" s="371">
        <f>SUM(B7:F7)</f>
        <v>0</v>
      </c>
      <c r="H7" s="372"/>
      <c r="I7" s="371">
        <f>'Cost Share'!H32</f>
        <v>0</v>
      </c>
      <c r="J7" s="371">
        <f>'Cost Share'!I32</f>
        <v>0</v>
      </c>
      <c r="K7" s="371">
        <f>'Cost Share'!J32</f>
        <v>0</v>
      </c>
      <c r="L7" s="371">
        <f>'Cost Share'!K32</f>
        <v>0</v>
      </c>
      <c r="M7" s="371">
        <f>'Cost Share'!L32</f>
        <v>0</v>
      </c>
      <c r="N7" s="371">
        <f>SUM(I7:M7)</f>
        <v>0</v>
      </c>
    </row>
    <row r="8" spans="1:14">
      <c r="A8" s="210"/>
      <c r="B8" s="373"/>
      <c r="C8" s="373"/>
      <c r="D8" s="373"/>
      <c r="E8" s="373"/>
      <c r="F8" s="373"/>
      <c r="G8" s="373"/>
      <c r="H8" s="372"/>
      <c r="I8" s="376"/>
      <c r="J8" s="376"/>
      <c r="K8" s="376"/>
      <c r="L8" s="376"/>
      <c r="M8" s="376"/>
      <c r="N8" s="376"/>
    </row>
    <row r="9" spans="1:14">
      <c r="A9" s="387" t="s">
        <v>312</v>
      </c>
      <c r="B9" s="371">
        <f>Budget!H51</f>
        <v>0</v>
      </c>
      <c r="C9" s="371">
        <f>Budget!I51</f>
        <v>0</v>
      </c>
      <c r="D9" s="371">
        <f>Budget!J51</f>
        <v>0</v>
      </c>
      <c r="E9" s="371">
        <f>Budget!K51</f>
        <v>0</v>
      </c>
      <c r="F9" s="371">
        <f>Budget!L51</f>
        <v>0</v>
      </c>
      <c r="G9" s="371">
        <f>SUM(B9:F9)</f>
        <v>0</v>
      </c>
      <c r="H9" s="372"/>
      <c r="I9" s="371">
        <f>'Cost Share'!H51</f>
        <v>0</v>
      </c>
      <c r="J9" s="371">
        <f>'Cost Share'!I51</f>
        <v>0</v>
      </c>
      <c r="K9" s="371">
        <f>'Cost Share'!J51</f>
        <v>0</v>
      </c>
      <c r="L9" s="371">
        <f>'Cost Share'!K51</f>
        <v>0</v>
      </c>
      <c r="M9" s="371">
        <f>'Cost Share'!L51</f>
        <v>0</v>
      </c>
      <c r="N9" s="371">
        <f>SUM(I9:M9)</f>
        <v>0</v>
      </c>
    </row>
    <row r="10" spans="1:14">
      <c r="A10" s="210"/>
      <c r="B10" s="373"/>
      <c r="C10" s="373"/>
      <c r="D10" s="373"/>
      <c r="E10" s="373"/>
      <c r="F10" s="373"/>
      <c r="G10" s="373"/>
      <c r="H10" s="372"/>
      <c r="I10" s="376"/>
      <c r="J10" s="376"/>
      <c r="K10" s="376"/>
      <c r="L10" s="376"/>
      <c r="M10" s="376"/>
      <c r="N10" s="376"/>
    </row>
    <row r="11" spans="1:14">
      <c r="A11" s="388" t="s">
        <v>317</v>
      </c>
      <c r="B11" s="389">
        <f>B9+B7+B5</f>
        <v>0</v>
      </c>
      <c r="C11" s="389">
        <f t="shared" ref="C11:F11" si="0">C9+C7+C5</f>
        <v>0</v>
      </c>
      <c r="D11" s="389">
        <f t="shared" si="0"/>
        <v>0</v>
      </c>
      <c r="E11" s="389">
        <f t="shared" si="0"/>
        <v>0</v>
      </c>
      <c r="F11" s="389">
        <f t="shared" si="0"/>
        <v>0</v>
      </c>
      <c r="G11" s="389">
        <f>B11+C11+D11+E11+F11</f>
        <v>0</v>
      </c>
      <c r="H11" s="395"/>
      <c r="I11" s="390">
        <f>I5+I7+I9</f>
        <v>0</v>
      </c>
      <c r="J11" s="390">
        <f t="shared" ref="J11:M11" si="1">J5+J7+J9</f>
        <v>0</v>
      </c>
      <c r="K11" s="390">
        <f t="shared" si="1"/>
        <v>0</v>
      </c>
      <c r="L11" s="390">
        <f t="shared" si="1"/>
        <v>0</v>
      </c>
      <c r="M11" s="390">
        <f t="shared" si="1"/>
        <v>0</v>
      </c>
      <c r="N11" s="390">
        <f>SUM(I11:M11)</f>
        <v>0</v>
      </c>
    </row>
    <row r="12" spans="1:14">
      <c r="A12" s="368" t="s">
        <v>97</v>
      </c>
      <c r="B12" s="371">
        <f>Budget!H54</f>
        <v>0</v>
      </c>
      <c r="C12" s="371">
        <f>Budget!I54</f>
        <v>0</v>
      </c>
      <c r="D12" s="371">
        <f>Budget!J54</f>
        <v>0</v>
      </c>
      <c r="E12" s="371">
        <f>Budget!K54</f>
        <v>0</v>
      </c>
      <c r="F12" s="371">
        <f>Budget!L54</f>
        <v>0</v>
      </c>
      <c r="G12" s="371">
        <f>SUM(B12:F12)</f>
        <v>0</v>
      </c>
      <c r="H12" s="372"/>
      <c r="I12" s="371">
        <f>'Cost Share'!H54</f>
        <v>0</v>
      </c>
      <c r="J12" s="371">
        <f>'Cost Share'!I54</f>
        <v>0</v>
      </c>
      <c r="K12" s="371">
        <f>'Cost Share'!J54</f>
        <v>0</v>
      </c>
      <c r="L12" s="371">
        <f>'Cost Share'!K54</f>
        <v>0</v>
      </c>
      <c r="M12" s="371">
        <f>'Cost Share'!L54</f>
        <v>0</v>
      </c>
      <c r="N12" s="371">
        <f t="shared" ref="N12:N32" si="2">SUM(I12:M12)</f>
        <v>0</v>
      </c>
    </row>
    <row r="13" spans="1:14">
      <c r="A13" s="368" t="s">
        <v>38</v>
      </c>
      <c r="B13" s="371">
        <f>Budget!H55</f>
        <v>0</v>
      </c>
      <c r="C13" s="371">
        <f>Budget!I55</f>
        <v>0</v>
      </c>
      <c r="D13" s="371">
        <f>Budget!J55</f>
        <v>0</v>
      </c>
      <c r="E13" s="371">
        <f>Budget!K55</f>
        <v>0</v>
      </c>
      <c r="F13" s="371">
        <f>Budget!L55</f>
        <v>0</v>
      </c>
      <c r="G13" s="371">
        <f t="shared" ref="G13:G27" si="3">SUM(B13:F13)</f>
        <v>0</v>
      </c>
      <c r="H13" s="372"/>
      <c r="I13" s="371">
        <f>'Cost Share'!H55</f>
        <v>0</v>
      </c>
      <c r="J13" s="371">
        <f>'Cost Share'!I55</f>
        <v>0</v>
      </c>
      <c r="K13" s="371">
        <f>'Cost Share'!J55</f>
        <v>0</v>
      </c>
      <c r="L13" s="371">
        <f>'Cost Share'!K55</f>
        <v>0</v>
      </c>
      <c r="M13" s="371">
        <f>'Cost Share'!L55</f>
        <v>0</v>
      </c>
      <c r="N13" s="371">
        <f t="shared" si="2"/>
        <v>0</v>
      </c>
    </row>
    <row r="14" spans="1:14">
      <c r="A14" s="369" t="s">
        <v>152</v>
      </c>
      <c r="B14" s="371">
        <f>Budget!H56</f>
        <v>0</v>
      </c>
      <c r="C14" s="371">
        <f>Budget!I56</f>
        <v>0</v>
      </c>
      <c r="D14" s="371">
        <f>Budget!J56</f>
        <v>0</v>
      </c>
      <c r="E14" s="371">
        <f>Budget!K56</f>
        <v>0</v>
      </c>
      <c r="F14" s="371">
        <f>Budget!L56</f>
        <v>0</v>
      </c>
      <c r="G14" s="371">
        <f t="shared" si="3"/>
        <v>0</v>
      </c>
      <c r="H14" s="372"/>
      <c r="I14" s="371">
        <f>'Cost Share'!H56</f>
        <v>0</v>
      </c>
      <c r="J14" s="371">
        <f>'Cost Share'!I56</f>
        <v>0</v>
      </c>
      <c r="K14" s="371">
        <f>'Cost Share'!J56</f>
        <v>0</v>
      </c>
      <c r="L14" s="371">
        <f>'Cost Share'!K56</f>
        <v>0</v>
      </c>
      <c r="M14" s="371">
        <f>'Cost Share'!L56</f>
        <v>0</v>
      </c>
      <c r="N14" s="371">
        <f t="shared" si="2"/>
        <v>0</v>
      </c>
    </row>
    <row r="15" spans="1:14">
      <c r="A15" s="369" t="s">
        <v>92</v>
      </c>
      <c r="B15" s="371">
        <f>Budget!H57</f>
        <v>0</v>
      </c>
      <c r="C15" s="371">
        <f>Budget!I57</f>
        <v>0</v>
      </c>
      <c r="D15" s="371">
        <f>Budget!J57</f>
        <v>0</v>
      </c>
      <c r="E15" s="371">
        <f>Budget!K57</f>
        <v>0</v>
      </c>
      <c r="F15" s="371">
        <f>Budget!L57</f>
        <v>0</v>
      </c>
      <c r="G15" s="371">
        <f t="shared" si="3"/>
        <v>0</v>
      </c>
      <c r="H15" s="372"/>
      <c r="I15" s="371">
        <f>'Cost Share'!H57</f>
        <v>0</v>
      </c>
      <c r="J15" s="371">
        <f>'Cost Share'!I57</f>
        <v>0</v>
      </c>
      <c r="K15" s="371">
        <f>'Cost Share'!J57</f>
        <v>0</v>
      </c>
      <c r="L15" s="371">
        <f>'Cost Share'!K57</f>
        <v>0</v>
      </c>
      <c r="M15" s="371">
        <f>'Cost Share'!L57</f>
        <v>0</v>
      </c>
      <c r="N15" s="371">
        <f t="shared" si="2"/>
        <v>0</v>
      </c>
    </row>
    <row r="16" spans="1:14">
      <c r="A16" s="369" t="s">
        <v>150</v>
      </c>
      <c r="B16" s="371">
        <f>Budget!H58</f>
        <v>0</v>
      </c>
      <c r="C16" s="371">
        <f>Budget!I58</f>
        <v>0</v>
      </c>
      <c r="D16" s="371">
        <f>Budget!J58</f>
        <v>0</v>
      </c>
      <c r="E16" s="371">
        <f>Budget!K58</f>
        <v>0</v>
      </c>
      <c r="F16" s="371">
        <f>Budget!L58</f>
        <v>0</v>
      </c>
      <c r="G16" s="371">
        <f t="shared" si="3"/>
        <v>0</v>
      </c>
      <c r="H16" s="372"/>
      <c r="I16" s="371">
        <f>'Cost Share'!H58</f>
        <v>0</v>
      </c>
      <c r="J16" s="371">
        <f>'Cost Share'!I58</f>
        <v>0</v>
      </c>
      <c r="K16" s="371">
        <f>'Cost Share'!J58</f>
        <v>0</v>
      </c>
      <c r="L16" s="371">
        <f>'Cost Share'!K58</f>
        <v>0</v>
      </c>
      <c r="M16" s="371">
        <f>'Cost Share'!L58</f>
        <v>0</v>
      </c>
      <c r="N16" s="371">
        <f t="shared" si="2"/>
        <v>0</v>
      </c>
    </row>
    <row r="17" spans="1:14">
      <c r="A17" s="370" t="s">
        <v>151</v>
      </c>
      <c r="B17" s="371">
        <f>Budget!H59</f>
        <v>0</v>
      </c>
      <c r="C17" s="371">
        <f>Budget!I59</f>
        <v>0</v>
      </c>
      <c r="D17" s="371">
        <f>Budget!J59</f>
        <v>0</v>
      </c>
      <c r="E17" s="371">
        <f>Budget!K59</f>
        <v>0</v>
      </c>
      <c r="F17" s="371">
        <f>Budget!L59</f>
        <v>0</v>
      </c>
      <c r="G17" s="371">
        <f t="shared" si="3"/>
        <v>0</v>
      </c>
      <c r="H17" s="372"/>
      <c r="I17" s="371">
        <f>'Cost Share'!H59</f>
        <v>0</v>
      </c>
      <c r="J17" s="371">
        <f>'Cost Share'!I59</f>
        <v>0</v>
      </c>
      <c r="K17" s="371">
        <f>'Cost Share'!J59</f>
        <v>0</v>
      </c>
      <c r="L17" s="371">
        <f>'Cost Share'!K59</f>
        <v>0</v>
      </c>
      <c r="M17" s="371">
        <f>'Cost Share'!L59</f>
        <v>0</v>
      </c>
      <c r="N17" s="371">
        <f t="shared" si="2"/>
        <v>0</v>
      </c>
    </row>
    <row r="18" spans="1:14">
      <c r="A18" s="369" t="s">
        <v>167</v>
      </c>
      <c r="B18" s="371">
        <f>Budget!H60</f>
        <v>0</v>
      </c>
      <c r="C18" s="371">
        <f>Budget!I60</f>
        <v>0</v>
      </c>
      <c r="D18" s="371">
        <f>Budget!J60</f>
        <v>0</v>
      </c>
      <c r="E18" s="371">
        <f>Budget!K60</f>
        <v>0</v>
      </c>
      <c r="F18" s="371">
        <f>Budget!L60</f>
        <v>0</v>
      </c>
      <c r="G18" s="371">
        <f t="shared" si="3"/>
        <v>0</v>
      </c>
      <c r="H18" s="372"/>
      <c r="I18" s="371">
        <f>'Cost Share'!H60</f>
        <v>0</v>
      </c>
      <c r="J18" s="371">
        <f>'Cost Share'!I60</f>
        <v>0</v>
      </c>
      <c r="K18" s="371">
        <f>'Cost Share'!J60</f>
        <v>0</v>
      </c>
      <c r="L18" s="371">
        <f>'Cost Share'!K60</f>
        <v>0</v>
      </c>
      <c r="M18" s="371">
        <f>'Cost Share'!L60</f>
        <v>0</v>
      </c>
      <c r="N18" s="371">
        <f t="shared" si="2"/>
        <v>0</v>
      </c>
    </row>
    <row r="19" spans="1:14">
      <c r="A19" s="368" t="s">
        <v>313</v>
      </c>
      <c r="B19" s="371">
        <f>Budget!H71</f>
        <v>0</v>
      </c>
      <c r="C19" s="371">
        <f>Budget!I71</f>
        <v>0</v>
      </c>
      <c r="D19" s="371">
        <f>Budget!J71</f>
        <v>0</v>
      </c>
      <c r="E19" s="371">
        <f>Budget!K71</f>
        <v>0</v>
      </c>
      <c r="F19" s="371">
        <f>Budget!L71</f>
        <v>0</v>
      </c>
      <c r="G19" s="371">
        <f t="shared" si="3"/>
        <v>0</v>
      </c>
      <c r="H19" s="372"/>
      <c r="I19" s="371">
        <f>'Cost Share'!H71</f>
        <v>0</v>
      </c>
      <c r="J19" s="371">
        <f>'Cost Share'!I71</f>
        <v>0</v>
      </c>
      <c r="K19" s="371">
        <f>'Cost Share'!J71</f>
        <v>0</v>
      </c>
      <c r="L19" s="371">
        <f>'Cost Share'!K71</f>
        <v>0</v>
      </c>
      <c r="M19" s="371">
        <f>'Cost Share'!L71</f>
        <v>0</v>
      </c>
      <c r="N19" s="371">
        <f t="shared" si="2"/>
        <v>0</v>
      </c>
    </row>
    <row r="20" spans="1:14">
      <c r="A20" s="369" t="s">
        <v>125</v>
      </c>
      <c r="B20" s="371">
        <f>Budget!H73</f>
        <v>0</v>
      </c>
      <c r="C20" s="371">
        <f>Budget!I73</f>
        <v>0</v>
      </c>
      <c r="D20" s="371">
        <f>Budget!J73</f>
        <v>0</v>
      </c>
      <c r="E20" s="371">
        <f>Budget!K73</f>
        <v>0</v>
      </c>
      <c r="F20" s="371">
        <f>Budget!L73</f>
        <v>0</v>
      </c>
      <c r="G20" s="371">
        <f t="shared" si="3"/>
        <v>0</v>
      </c>
      <c r="H20" s="372"/>
      <c r="I20" s="371">
        <f>'Cost Share'!H73</f>
        <v>0</v>
      </c>
      <c r="J20" s="371">
        <f>'Cost Share'!I73</f>
        <v>0</v>
      </c>
      <c r="K20" s="371">
        <f>'Cost Share'!J73</f>
        <v>0</v>
      </c>
      <c r="L20" s="371">
        <f>'Cost Share'!K73</f>
        <v>0</v>
      </c>
      <c r="M20" s="371">
        <f>'Cost Share'!L73</f>
        <v>0</v>
      </c>
      <c r="N20" s="371">
        <f t="shared" si="2"/>
        <v>0</v>
      </c>
    </row>
    <row r="21" spans="1:14">
      <c r="A21" s="368" t="s">
        <v>134</v>
      </c>
      <c r="B21" s="371">
        <f>Budget!H74</f>
        <v>0</v>
      </c>
      <c r="C21" s="371">
        <f>Budget!I74</f>
        <v>0</v>
      </c>
      <c r="D21" s="371">
        <f>Budget!J74</f>
        <v>0</v>
      </c>
      <c r="E21" s="371">
        <f>Budget!K74</f>
        <v>0</v>
      </c>
      <c r="F21" s="371">
        <f>Budget!L74</f>
        <v>0</v>
      </c>
      <c r="G21" s="371">
        <f t="shared" si="3"/>
        <v>0</v>
      </c>
      <c r="H21" s="372"/>
      <c r="I21" s="371">
        <f>'Cost Share'!H74</f>
        <v>0</v>
      </c>
      <c r="J21" s="371">
        <f>'Cost Share'!I74</f>
        <v>0</v>
      </c>
      <c r="K21" s="371">
        <f>'Cost Share'!J74</f>
        <v>0</v>
      </c>
      <c r="L21" s="371">
        <f>'Cost Share'!K74</f>
        <v>0</v>
      </c>
      <c r="M21" s="371">
        <f>'Cost Share'!L74</f>
        <v>0</v>
      </c>
      <c r="N21" s="371">
        <f t="shared" si="2"/>
        <v>0</v>
      </c>
    </row>
    <row r="22" spans="1:14">
      <c r="A22" s="369" t="s">
        <v>105</v>
      </c>
      <c r="B22" s="371">
        <f>Budget!H75</f>
        <v>0</v>
      </c>
      <c r="C22" s="371">
        <f>Budget!I75</f>
        <v>0</v>
      </c>
      <c r="D22" s="371">
        <f>Budget!J75</f>
        <v>0</v>
      </c>
      <c r="E22" s="371">
        <f>Budget!K75</f>
        <v>0</v>
      </c>
      <c r="F22" s="371">
        <f>Budget!L75</f>
        <v>0</v>
      </c>
      <c r="G22" s="371">
        <f t="shared" si="3"/>
        <v>0</v>
      </c>
      <c r="H22" s="372"/>
      <c r="I22" s="371">
        <f>'Cost Share'!H75</f>
        <v>0</v>
      </c>
      <c r="J22" s="371">
        <f>'Cost Share'!I75</f>
        <v>0</v>
      </c>
      <c r="K22" s="371">
        <f>'Cost Share'!J75</f>
        <v>0</v>
      </c>
      <c r="L22" s="371">
        <f>'Cost Share'!K75</f>
        <v>0</v>
      </c>
      <c r="M22" s="371">
        <f>'Cost Share'!L75</f>
        <v>0</v>
      </c>
      <c r="N22" s="371">
        <f t="shared" si="2"/>
        <v>0</v>
      </c>
    </row>
    <row r="23" spans="1:14">
      <c r="A23" s="369" t="s">
        <v>236</v>
      </c>
      <c r="B23" s="371">
        <f>Budget!H76</f>
        <v>0</v>
      </c>
      <c r="C23" s="371">
        <f>Budget!I76</f>
        <v>0</v>
      </c>
      <c r="D23" s="371">
        <f>Budget!J76</f>
        <v>0</v>
      </c>
      <c r="E23" s="371">
        <f>Budget!K76</f>
        <v>0</v>
      </c>
      <c r="F23" s="371">
        <f>Budget!L76</f>
        <v>0</v>
      </c>
      <c r="G23" s="371">
        <f t="shared" si="3"/>
        <v>0</v>
      </c>
      <c r="H23" s="372"/>
      <c r="I23" s="371">
        <f>'Cost Share'!H76</f>
        <v>0</v>
      </c>
      <c r="J23" s="371">
        <f>'Cost Share'!I76</f>
        <v>0</v>
      </c>
      <c r="K23" s="371">
        <f>'Cost Share'!J76</f>
        <v>0</v>
      </c>
      <c r="L23" s="371">
        <f>'Cost Share'!K76</f>
        <v>0</v>
      </c>
      <c r="M23" s="371">
        <f>'Cost Share'!L76</f>
        <v>0</v>
      </c>
      <c r="N23" s="371">
        <f t="shared" si="2"/>
        <v>0</v>
      </c>
    </row>
    <row r="24" spans="1:14">
      <c r="A24" s="369" t="s">
        <v>236</v>
      </c>
      <c r="B24" s="371">
        <f>Budget!H77</f>
        <v>0</v>
      </c>
      <c r="C24" s="371">
        <f>Budget!I77</f>
        <v>0</v>
      </c>
      <c r="D24" s="371">
        <f>Budget!J77</f>
        <v>0</v>
      </c>
      <c r="E24" s="371">
        <f>Budget!K77</f>
        <v>0</v>
      </c>
      <c r="F24" s="371">
        <f>Budget!L77</f>
        <v>0</v>
      </c>
      <c r="G24" s="371">
        <f t="shared" si="3"/>
        <v>0</v>
      </c>
      <c r="H24" s="372"/>
      <c r="I24" s="371">
        <f>'Cost Share'!H77</f>
        <v>0</v>
      </c>
      <c r="J24" s="371">
        <f>'Cost Share'!I77</f>
        <v>0</v>
      </c>
      <c r="K24" s="371">
        <f>'Cost Share'!J77</f>
        <v>0</v>
      </c>
      <c r="L24" s="371">
        <f>'Cost Share'!K77</f>
        <v>0</v>
      </c>
      <c r="M24" s="371">
        <f>'Cost Share'!L77</f>
        <v>0</v>
      </c>
      <c r="N24" s="371">
        <f t="shared" si="2"/>
        <v>0</v>
      </c>
    </row>
    <row r="25" spans="1:14">
      <c r="A25" s="369" t="s">
        <v>236</v>
      </c>
      <c r="B25" s="371">
        <f>Budget!H78</f>
        <v>0</v>
      </c>
      <c r="C25" s="371">
        <f>Budget!I78</f>
        <v>0</v>
      </c>
      <c r="D25" s="371">
        <f>Budget!J78</f>
        <v>0</v>
      </c>
      <c r="E25" s="371">
        <f>Budget!K78</f>
        <v>0</v>
      </c>
      <c r="F25" s="371">
        <f>Budget!L78</f>
        <v>0</v>
      </c>
      <c r="G25" s="371">
        <f t="shared" si="3"/>
        <v>0</v>
      </c>
      <c r="H25" s="372"/>
      <c r="I25" s="371">
        <f>'Cost Share'!H78</f>
        <v>0</v>
      </c>
      <c r="J25" s="371">
        <f>'Cost Share'!I78</f>
        <v>0</v>
      </c>
      <c r="K25" s="371">
        <f>'Cost Share'!J78</f>
        <v>0</v>
      </c>
      <c r="L25" s="371">
        <f>'Cost Share'!K78</f>
        <v>0</v>
      </c>
      <c r="M25" s="371">
        <f>'Cost Share'!L78</f>
        <v>0</v>
      </c>
      <c r="N25" s="371">
        <f t="shared" si="2"/>
        <v>0</v>
      </c>
    </row>
    <row r="26" spans="1:14">
      <c r="A26" s="369" t="s">
        <v>237</v>
      </c>
      <c r="B26" s="371">
        <f>Budget!H79</f>
        <v>0</v>
      </c>
      <c r="C26" s="371">
        <f>Budget!I79</f>
        <v>0</v>
      </c>
      <c r="D26" s="371">
        <f>Budget!J79</f>
        <v>0</v>
      </c>
      <c r="E26" s="371">
        <f>Budget!K79</f>
        <v>0</v>
      </c>
      <c r="F26" s="371">
        <f>Budget!L79</f>
        <v>0</v>
      </c>
      <c r="G26" s="371">
        <f t="shared" si="3"/>
        <v>0</v>
      </c>
      <c r="H26" s="372"/>
      <c r="I26" s="371">
        <f>'Cost Share'!H79</f>
        <v>0</v>
      </c>
      <c r="J26" s="371">
        <f>'Cost Share'!I79</f>
        <v>0</v>
      </c>
      <c r="K26" s="371">
        <f>'Cost Share'!J79</f>
        <v>0</v>
      </c>
      <c r="L26" s="371">
        <f>'Cost Share'!K79</f>
        <v>0</v>
      </c>
      <c r="M26" s="371">
        <f>'Cost Share'!L79</f>
        <v>0</v>
      </c>
      <c r="N26" s="371">
        <f t="shared" si="2"/>
        <v>0</v>
      </c>
    </row>
    <row r="27" spans="1:14">
      <c r="A27" s="369" t="s">
        <v>236</v>
      </c>
      <c r="B27" s="371">
        <f>Budget!H80</f>
        <v>0</v>
      </c>
      <c r="C27" s="371">
        <f>Budget!I80</f>
        <v>0</v>
      </c>
      <c r="D27" s="371">
        <f>Budget!J80</f>
        <v>0</v>
      </c>
      <c r="E27" s="371">
        <f>Budget!K80</f>
        <v>0</v>
      </c>
      <c r="F27" s="371">
        <f>Budget!L80</f>
        <v>0</v>
      </c>
      <c r="G27" s="371">
        <f t="shared" si="3"/>
        <v>0</v>
      </c>
      <c r="H27" s="372"/>
      <c r="I27" s="371">
        <f>'Cost Share'!H80</f>
        <v>0</v>
      </c>
      <c r="J27" s="371">
        <f>'Cost Share'!I80</f>
        <v>0</v>
      </c>
      <c r="K27" s="371">
        <f>'Cost Share'!J80</f>
        <v>0</v>
      </c>
      <c r="L27" s="371">
        <f>'Cost Share'!K80</f>
        <v>0</v>
      </c>
      <c r="M27" s="371">
        <f>'Cost Share'!L80</f>
        <v>0</v>
      </c>
      <c r="N27" s="371">
        <f t="shared" si="2"/>
        <v>0</v>
      </c>
    </row>
    <row r="28" spans="1:14" ht="16" thickBot="1">
      <c r="A28" s="391" t="s">
        <v>318</v>
      </c>
      <c r="B28" s="392">
        <f>SUM(B11:B27)</f>
        <v>0</v>
      </c>
      <c r="C28" s="392">
        <f t="shared" ref="C28:F28" si="4">SUM(C11:C27)</f>
        <v>0</v>
      </c>
      <c r="D28" s="392">
        <f t="shared" si="4"/>
        <v>0</v>
      </c>
      <c r="E28" s="392">
        <f t="shared" si="4"/>
        <v>0</v>
      </c>
      <c r="F28" s="392">
        <f t="shared" si="4"/>
        <v>0</v>
      </c>
      <c r="G28" s="392">
        <f>SUM(B28:F28)</f>
        <v>0</v>
      </c>
      <c r="H28" s="396"/>
      <c r="I28" s="392">
        <f>SUM(I12:I27)</f>
        <v>0</v>
      </c>
      <c r="J28" s="392">
        <f>SUM(J12:J27)</f>
        <v>0</v>
      </c>
      <c r="K28" s="392">
        <f>SUM(K12:K27)</f>
        <v>0</v>
      </c>
      <c r="L28" s="392">
        <f>SUM(L12:L27)</f>
        <v>0</v>
      </c>
      <c r="M28" s="392">
        <f>SUM(M12:M27)</f>
        <v>0</v>
      </c>
      <c r="N28" s="392">
        <f>SUM(I28:M28)</f>
        <v>0</v>
      </c>
    </row>
    <row r="29" spans="1:14" ht="17" thickTop="1" thickBot="1">
      <c r="A29" s="367" t="s">
        <v>119</v>
      </c>
      <c r="B29" s="382">
        <f>Budget!H83</f>
        <v>0</v>
      </c>
      <c r="C29" s="382">
        <f>Budget!I83</f>
        <v>0</v>
      </c>
      <c r="D29" s="382">
        <f>Budget!J83</f>
        <v>0</v>
      </c>
      <c r="E29" s="382">
        <f>Budget!K83</f>
        <v>0</v>
      </c>
      <c r="F29" s="382">
        <f>Budget!L83</f>
        <v>0</v>
      </c>
      <c r="G29" s="382">
        <f>Budget!M83</f>
        <v>0</v>
      </c>
      <c r="H29" s="383"/>
      <c r="I29" s="382">
        <f>I28+I11</f>
        <v>0</v>
      </c>
      <c r="J29" s="382">
        <f>J28+J11</f>
        <v>0</v>
      </c>
      <c r="K29" s="382">
        <f>K28+K11</f>
        <v>0</v>
      </c>
      <c r="L29" s="382">
        <f>L28+L11</f>
        <v>0</v>
      </c>
      <c r="M29" s="382">
        <f>M28+M11</f>
        <v>0</v>
      </c>
      <c r="N29" s="382">
        <f>SUM(I29:M29)</f>
        <v>0</v>
      </c>
    </row>
    <row r="30" spans="1:14" ht="17" thickTop="1" thickBot="1">
      <c r="A30" s="381" t="s">
        <v>132</v>
      </c>
      <c r="B30" s="377">
        <f>Budget!H84</f>
        <v>0</v>
      </c>
      <c r="C30" s="377">
        <f>Budget!I84</f>
        <v>0</v>
      </c>
      <c r="D30" s="377">
        <f>Budget!J84</f>
        <v>0</v>
      </c>
      <c r="E30" s="377">
        <f>Budget!K84</f>
        <v>0</v>
      </c>
      <c r="F30" s="377">
        <f>Budget!L84</f>
        <v>0</v>
      </c>
      <c r="G30" s="377">
        <f>SUM(B30:F30)</f>
        <v>0</v>
      </c>
      <c r="H30" s="378"/>
      <c r="I30" s="377">
        <f>'Cost Share'!H84</f>
        <v>0</v>
      </c>
      <c r="J30" s="377">
        <f>'Cost Share'!I84</f>
        <v>0</v>
      </c>
      <c r="K30" s="377">
        <f>'Cost Share'!J84</f>
        <v>0</v>
      </c>
      <c r="L30" s="377">
        <f>'Cost Share'!K84</f>
        <v>0</v>
      </c>
      <c r="M30" s="377">
        <f>'Cost Share'!L84</f>
        <v>0</v>
      </c>
      <c r="N30" s="377">
        <f t="shared" si="2"/>
        <v>0</v>
      </c>
    </row>
    <row r="31" spans="1:14" ht="17" thickTop="1" thickBot="1">
      <c r="A31" s="380" t="s">
        <v>314</v>
      </c>
      <c r="B31" s="382">
        <f>Budget!H85</f>
        <v>0</v>
      </c>
      <c r="C31" s="382">
        <f>Budget!I85</f>
        <v>0</v>
      </c>
      <c r="D31" s="382">
        <f>Budget!J85</f>
        <v>0</v>
      </c>
      <c r="E31" s="382">
        <f>Budget!K85</f>
        <v>0</v>
      </c>
      <c r="F31" s="382">
        <f>Budget!L85</f>
        <v>0</v>
      </c>
      <c r="G31" s="382">
        <f>SUM(B31:F31)</f>
        <v>0</v>
      </c>
      <c r="H31" s="383"/>
      <c r="I31" s="382">
        <f>'Cost Share'!H85</f>
        <v>0</v>
      </c>
      <c r="J31" s="382">
        <f>'Cost Share'!I85</f>
        <v>0</v>
      </c>
      <c r="K31" s="382">
        <f>'Cost Share'!J85</f>
        <v>0</v>
      </c>
      <c r="L31" s="382">
        <f>'Cost Share'!K85</f>
        <v>0</v>
      </c>
      <c r="M31" s="382">
        <f>'Cost Share'!L85</f>
        <v>0</v>
      </c>
      <c r="N31" s="382">
        <f t="shared" si="2"/>
        <v>0</v>
      </c>
    </row>
    <row r="32" spans="1:14" ht="17" thickTop="1" thickBot="1">
      <c r="A32" s="393" t="s">
        <v>130</v>
      </c>
      <c r="B32" s="394">
        <f>B29+B31</f>
        <v>0</v>
      </c>
      <c r="C32" s="394">
        <f t="shared" ref="C32:G32" si="5">C29+C31</f>
        <v>0</v>
      </c>
      <c r="D32" s="394">
        <f t="shared" si="5"/>
        <v>0</v>
      </c>
      <c r="E32" s="394">
        <f t="shared" si="5"/>
        <v>0</v>
      </c>
      <c r="F32" s="394">
        <f t="shared" si="5"/>
        <v>0</v>
      </c>
      <c r="G32" s="394">
        <f t="shared" si="5"/>
        <v>0</v>
      </c>
      <c r="H32" s="397"/>
      <c r="I32" s="394">
        <f>SUM(I29+I31)</f>
        <v>0</v>
      </c>
      <c r="J32" s="394">
        <f>SUM(J29+J31)</f>
        <v>0</v>
      </c>
      <c r="K32" s="394">
        <f>SUM(K29+K31)</f>
        <v>0</v>
      </c>
      <c r="L32" s="394">
        <f>SUM(L29+L31)</f>
        <v>0</v>
      </c>
      <c r="M32" s="394">
        <f>SUM(M29+M31)</f>
        <v>0</v>
      </c>
      <c r="N32" s="394">
        <f t="shared" si="2"/>
        <v>0</v>
      </c>
    </row>
    <row r="33" spans="1:1" ht="16" thickTop="1">
      <c r="A33" s="212"/>
    </row>
    <row r="34" spans="1:1">
      <c r="A34" s="212"/>
    </row>
    <row r="38" spans="1:1">
      <c r="A38" s="98" t="s">
        <v>103</v>
      </c>
    </row>
  </sheetData>
  <mergeCells count="3">
    <mergeCell ref="B3:G3"/>
    <mergeCell ref="I3:N3"/>
    <mergeCell ref="A3:A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">
    <tabColor rgb="FFFFFF99"/>
    <pageSetUpPr fitToPage="1"/>
  </sheetPr>
  <dimension ref="A1:AB101"/>
  <sheetViews>
    <sheetView showGridLines="0" topLeftCell="A75" zoomScaleNormal="100" zoomScalePageLayoutView="150" workbookViewId="0">
      <selection activeCell="I44" sqref="I44"/>
    </sheetView>
  </sheetViews>
  <sheetFormatPr baseColWidth="10" defaultColWidth="9.1640625" defaultRowHeight="15"/>
  <cols>
    <col min="1" max="1" width="4.6640625" style="77" customWidth="1"/>
    <col min="2" max="2" width="32.6640625" style="77" customWidth="1"/>
    <col min="3" max="3" width="7.1640625" style="77" customWidth="1"/>
    <col min="4" max="4" width="6.5" style="77" customWidth="1"/>
    <col min="5" max="5" width="9.33203125" style="77" customWidth="1"/>
    <col min="6" max="6" width="16.83203125" style="77" customWidth="1"/>
    <col min="7" max="7" width="13.5" style="209" customWidth="1"/>
    <col min="8" max="8" width="15.1640625" style="77" customWidth="1"/>
    <col min="9" max="9" width="13.1640625" style="77" customWidth="1"/>
    <col min="10" max="12" width="12.5" style="77" customWidth="1"/>
    <col min="13" max="13" width="11.5" style="77" customWidth="1"/>
    <col min="14" max="14" width="11.83203125" style="77" customWidth="1"/>
    <col min="15" max="15" width="12" style="58" hidden="1" customWidth="1"/>
    <col min="16" max="16" width="9.6640625" style="58" hidden="1" customWidth="1"/>
    <col min="17" max="17" width="10.33203125" style="58" hidden="1" customWidth="1"/>
    <col min="18" max="18" width="9.5" style="58" hidden="1" customWidth="1"/>
    <col min="19" max="19" width="13.1640625" style="58" hidden="1" customWidth="1"/>
    <col min="20" max="20" width="15" style="58" hidden="1" customWidth="1"/>
    <col min="21" max="21" width="29.5" style="58" hidden="1" customWidth="1"/>
    <col min="22" max="22" width="8.5" style="58" hidden="1" customWidth="1"/>
    <col min="23" max="23" width="9.6640625" style="58" customWidth="1"/>
    <col min="24" max="24" width="21.1640625" style="58" hidden="1" customWidth="1"/>
    <col min="25" max="25" width="15" style="58" hidden="1" customWidth="1"/>
    <col min="26" max="26" width="8.5" style="58" hidden="1" customWidth="1"/>
    <col min="27" max="27" width="0" style="58" hidden="1" customWidth="1"/>
    <col min="28" max="16384" width="9.1640625" style="58"/>
  </cols>
  <sheetData>
    <row r="1" spans="1:22">
      <c r="B1" s="78" t="s">
        <v>139</v>
      </c>
    </row>
    <row r="2" spans="1:22">
      <c r="B2" s="338" t="s">
        <v>232</v>
      </c>
      <c r="D2" s="288"/>
      <c r="O2" s="76"/>
      <c r="P2" s="76"/>
      <c r="Q2" s="76"/>
      <c r="R2" s="76"/>
      <c r="S2" s="76"/>
    </row>
    <row r="3" spans="1:22" ht="20" customHeight="1">
      <c r="B3" s="339" t="s">
        <v>231</v>
      </c>
      <c r="C3" s="339" t="s">
        <v>140</v>
      </c>
      <c r="D3" s="135"/>
      <c r="E3" s="135"/>
      <c r="F3" s="135" t="s">
        <v>103</v>
      </c>
      <c r="G3" s="136"/>
      <c r="H3" s="191"/>
      <c r="I3" s="191"/>
      <c r="J3" s="191"/>
      <c r="K3" s="191"/>
      <c r="L3" s="191"/>
      <c r="M3" s="191"/>
      <c r="N3" s="191"/>
      <c r="O3" s="116"/>
      <c r="P3" s="116"/>
      <c r="Q3" s="116"/>
      <c r="R3" s="116"/>
      <c r="S3" s="116"/>
    </row>
    <row r="4" spans="1:22" ht="33" customHeight="1">
      <c r="B4" s="425" t="s">
        <v>103</v>
      </c>
      <c r="C4" s="401"/>
      <c r="D4" s="401"/>
      <c r="E4" s="401"/>
      <c r="F4" s="162" t="s">
        <v>117</v>
      </c>
      <c r="G4" s="527" t="s">
        <v>334</v>
      </c>
      <c r="H4" s="117"/>
      <c r="I4" s="117"/>
      <c r="J4" s="117"/>
      <c r="K4" s="117"/>
      <c r="L4" s="117"/>
      <c r="M4" s="118"/>
      <c r="N4" s="117" t="s">
        <v>103</v>
      </c>
      <c r="O4" s="117" t="s">
        <v>103</v>
      </c>
      <c r="P4" s="117" t="s">
        <v>103</v>
      </c>
      <c r="Q4" s="117" t="s">
        <v>103</v>
      </c>
      <c r="R4" s="117"/>
      <c r="S4" s="118" t="s">
        <v>103</v>
      </c>
    </row>
    <row r="5" spans="1:22" ht="25.25" customHeight="1">
      <c r="B5" s="424" t="s">
        <v>33</v>
      </c>
      <c r="C5" s="521" t="s">
        <v>115</v>
      </c>
      <c r="D5" s="522"/>
      <c r="E5" s="523"/>
      <c r="F5" s="101"/>
      <c r="G5" s="528"/>
      <c r="H5" s="119"/>
      <c r="I5" s="119"/>
      <c r="J5" s="119"/>
      <c r="K5" s="119"/>
      <c r="L5" s="119"/>
      <c r="N5" s="190"/>
      <c r="O5" s="190"/>
      <c r="P5" s="190"/>
      <c r="Q5" s="190"/>
      <c r="R5" s="190"/>
      <c r="S5" s="191"/>
    </row>
    <row r="6" spans="1:22" ht="44.25" customHeight="1">
      <c r="A6" s="79"/>
      <c r="B6" s="423" t="s">
        <v>137</v>
      </c>
      <c r="C6" s="341" t="s">
        <v>98</v>
      </c>
      <c r="D6" s="341" t="s">
        <v>99</v>
      </c>
      <c r="E6" s="341" t="s">
        <v>100</v>
      </c>
      <c r="F6" s="161" t="s">
        <v>34</v>
      </c>
      <c r="G6" s="342" t="s">
        <v>335</v>
      </c>
      <c r="H6" s="343" t="s">
        <v>30</v>
      </c>
      <c r="I6" s="343" t="s">
        <v>31</v>
      </c>
      <c r="J6" s="343" t="s">
        <v>102</v>
      </c>
      <c r="K6" s="343" t="s">
        <v>104</v>
      </c>
      <c r="L6" s="343" t="s">
        <v>116</v>
      </c>
      <c r="M6" s="344" t="s">
        <v>32</v>
      </c>
      <c r="N6" s="345"/>
      <c r="O6" s="192"/>
      <c r="P6" s="192"/>
      <c r="Q6" s="192"/>
      <c r="R6" s="192"/>
      <c r="S6" s="192"/>
    </row>
    <row r="7" spans="1:22" ht="20" customHeight="1">
      <c r="A7" s="79"/>
      <c r="B7" s="319" t="s">
        <v>304</v>
      </c>
      <c r="C7" s="81"/>
      <c r="D7" s="82"/>
      <c r="E7" s="82" t="s">
        <v>103</v>
      </c>
      <c r="F7" s="148">
        <v>0</v>
      </c>
      <c r="G7" s="155">
        <v>0</v>
      </c>
      <c r="H7" s="115">
        <f>G7*F7</f>
        <v>0</v>
      </c>
      <c r="I7" s="115">
        <f>H7*1.03</f>
        <v>0</v>
      </c>
      <c r="J7" s="115">
        <f>I7*1.03</f>
        <v>0</v>
      </c>
      <c r="K7" s="115">
        <f>J7*1.03</f>
        <v>0</v>
      </c>
      <c r="L7" s="115">
        <f>K7*1.03</f>
        <v>0</v>
      </c>
      <c r="M7" s="202">
        <f t="shared" ref="M7:M19" si="0">SUM(H7:L7)</f>
        <v>0</v>
      </c>
      <c r="N7" s="193"/>
      <c r="O7" s="193"/>
      <c r="P7" s="193"/>
      <c r="Q7" s="193"/>
      <c r="R7" s="193"/>
      <c r="S7" s="194"/>
      <c r="T7" s="107"/>
      <c r="U7" s="107"/>
      <c r="V7" s="108"/>
    </row>
    <row r="8" spans="1:22" ht="20" customHeight="1">
      <c r="A8" s="80"/>
      <c r="B8" s="320" t="s">
        <v>238</v>
      </c>
      <c r="C8" s="83"/>
      <c r="D8" s="84"/>
      <c r="E8" s="84"/>
      <c r="F8" s="148">
        <v>0</v>
      </c>
      <c r="G8" s="491">
        <v>0</v>
      </c>
      <c r="H8" s="115">
        <f>F7/9*G8</f>
        <v>0</v>
      </c>
      <c r="I8" s="115">
        <f>H8*1.03</f>
        <v>0</v>
      </c>
      <c r="J8" s="115">
        <f t="shared" ref="J8:L8" si="1">I8*1.03</f>
        <v>0</v>
      </c>
      <c r="K8" s="115">
        <f t="shared" si="1"/>
        <v>0</v>
      </c>
      <c r="L8" s="115">
        <f t="shared" si="1"/>
        <v>0</v>
      </c>
      <c r="M8" s="202">
        <f t="shared" si="0"/>
        <v>0</v>
      </c>
      <c r="N8" s="193"/>
      <c r="O8" s="193"/>
      <c r="P8" s="193"/>
      <c r="Q8" s="193"/>
      <c r="R8" s="193"/>
      <c r="S8" s="194"/>
      <c r="T8" s="107"/>
      <c r="U8" s="107"/>
      <c r="V8" s="108"/>
    </row>
    <row r="9" spans="1:22" ht="20" customHeight="1">
      <c r="A9" s="80"/>
      <c r="B9" s="320" t="s">
        <v>305</v>
      </c>
      <c r="C9" s="83"/>
      <c r="D9" s="84"/>
      <c r="E9" s="84"/>
      <c r="F9" s="148">
        <v>0</v>
      </c>
      <c r="G9" s="181">
        <v>0</v>
      </c>
      <c r="H9" s="115">
        <f>G9*F9</f>
        <v>0</v>
      </c>
      <c r="I9" s="115">
        <f t="shared" ref="I9:I18" si="2">H9*1.03</f>
        <v>0</v>
      </c>
      <c r="J9" s="85">
        <f t="shared" ref="J9:L18" si="3">I9*1.03</f>
        <v>0</v>
      </c>
      <c r="K9" s="85">
        <f t="shared" si="3"/>
        <v>0</v>
      </c>
      <c r="L9" s="85">
        <f t="shared" si="3"/>
        <v>0</v>
      </c>
      <c r="M9" s="202">
        <f t="shared" si="0"/>
        <v>0</v>
      </c>
      <c r="N9" s="193"/>
      <c r="O9" s="193"/>
      <c r="P9" s="193"/>
      <c r="Q9" s="193"/>
      <c r="R9" s="193"/>
      <c r="S9" s="194"/>
      <c r="T9" s="107"/>
      <c r="U9" s="107"/>
      <c r="V9" s="108"/>
    </row>
    <row r="10" spans="1:22" ht="20" customHeight="1">
      <c r="A10" s="80"/>
      <c r="B10" s="320" t="s">
        <v>270</v>
      </c>
      <c r="C10" s="83"/>
      <c r="D10" s="84"/>
      <c r="E10" s="84"/>
      <c r="F10" s="148">
        <v>0</v>
      </c>
      <c r="G10" s="492">
        <v>0</v>
      </c>
      <c r="H10" s="115">
        <f>F9/9*G10</f>
        <v>0</v>
      </c>
      <c r="I10" s="115">
        <f t="shared" si="2"/>
        <v>0</v>
      </c>
      <c r="J10" s="85">
        <f t="shared" si="3"/>
        <v>0</v>
      </c>
      <c r="K10" s="85">
        <f t="shared" si="3"/>
        <v>0</v>
      </c>
      <c r="L10" s="85">
        <f t="shared" si="3"/>
        <v>0</v>
      </c>
      <c r="M10" s="202">
        <f t="shared" si="0"/>
        <v>0</v>
      </c>
      <c r="N10" s="193"/>
      <c r="O10" s="193"/>
      <c r="P10" s="193"/>
      <c r="Q10" s="193"/>
      <c r="R10" s="193"/>
      <c r="S10" s="194"/>
      <c r="T10" s="107"/>
      <c r="U10" s="107"/>
      <c r="V10" s="108"/>
    </row>
    <row r="11" spans="1:22" ht="20" customHeight="1">
      <c r="A11" s="80"/>
      <c r="B11" s="320" t="s">
        <v>306</v>
      </c>
      <c r="C11" s="83"/>
      <c r="D11" s="84"/>
      <c r="E11" s="84"/>
      <c r="F11" s="148">
        <v>0</v>
      </c>
      <c r="G11" s="181">
        <v>0</v>
      </c>
      <c r="H11" s="115">
        <f>G11*F11</f>
        <v>0</v>
      </c>
      <c r="I11" s="115">
        <f t="shared" si="2"/>
        <v>0</v>
      </c>
      <c r="J11" s="85">
        <f t="shared" si="3"/>
        <v>0</v>
      </c>
      <c r="K11" s="85">
        <f t="shared" si="3"/>
        <v>0</v>
      </c>
      <c r="L11" s="85">
        <f t="shared" si="3"/>
        <v>0</v>
      </c>
      <c r="M11" s="202">
        <f t="shared" si="0"/>
        <v>0</v>
      </c>
      <c r="N11" s="193"/>
      <c r="O11" s="193"/>
      <c r="P11" s="193"/>
      <c r="Q11" s="193"/>
      <c r="R11" s="193"/>
      <c r="S11" s="194"/>
      <c r="T11" s="107"/>
      <c r="U11" s="107"/>
      <c r="V11" s="108"/>
    </row>
    <row r="12" spans="1:22" ht="20" customHeight="1">
      <c r="A12" s="80"/>
      <c r="B12" s="320" t="s">
        <v>270</v>
      </c>
      <c r="C12" s="83"/>
      <c r="D12" s="84"/>
      <c r="E12" s="84"/>
      <c r="F12" s="148">
        <v>0</v>
      </c>
      <c r="G12" s="492">
        <v>0</v>
      </c>
      <c r="H12" s="115">
        <f>F11/9*G12</f>
        <v>0</v>
      </c>
      <c r="I12" s="115">
        <f t="shared" si="2"/>
        <v>0</v>
      </c>
      <c r="J12" s="85">
        <f t="shared" si="3"/>
        <v>0</v>
      </c>
      <c r="K12" s="85">
        <f t="shared" si="3"/>
        <v>0</v>
      </c>
      <c r="L12" s="85">
        <f t="shared" si="3"/>
        <v>0</v>
      </c>
      <c r="M12" s="202">
        <f t="shared" si="0"/>
        <v>0</v>
      </c>
      <c r="N12" s="193"/>
      <c r="O12" s="193"/>
      <c r="P12" s="193"/>
      <c r="Q12" s="193"/>
      <c r="R12" s="193"/>
      <c r="S12" s="194"/>
      <c r="T12" s="107"/>
      <c r="U12" s="107"/>
      <c r="V12" s="108"/>
    </row>
    <row r="13" spans="1:22" ht="20" customHeight="1">
      <c r="A13" s="80"/>
      <c r="B13" s="320" t="s">
        <v>307</v>
      </c>
      <c r="C13" s="83"/>
      <c r="D13" s="84"/>
      <c r="E13" s="84"/>
      <c r="F13" s="148">
        <v>0</v>
      </c>
      <c r="G13" s="181">
        <v>0</v>
      </c>
      <c r="H13" s="115">
        <f>G13*F13</f>
        <v>0</v>
      </c>
      <c r="I13" s="115">
        <f t="shared" si="2"/>
        <v>0</v>
      </c>
      <c r="J13" s="85">
        <f t="shared" si="3"/>
        <v>0</v>
      </c>
      <c r="K13" s="85">
        <f t="shared" si="3"/>
        <v>0</v>
      </c>
      <c r="L13" s="85">
        <f t="shared" si="3"/>
        <v>0</v>
      </c>
      <c r="M13" s="202">
        <f t="shared" si="0"/>
        <v>0</v>
      </c>
      <c r="N13" s="193"/>
      <c r="O13" s="193"/>
      <c r="P13" s="193"/>
      <c r="Q13" s="193"/>
      <c r="R13" s="193"/>
      <c r="S13" s="194"/>
      <c r="T13" s="107"/>
      <c r="U13" s="107"/>
      <c r="V13" s="108"/>
    </row>
    <row r="14" spans="1:22" ht="20" customHeight="1">
      <c r="A14" s="80"/>
      <c r="B14" s="320" t="s">
        <v>270</v>
      </c>
      <c r="C14" s="83"/>
      <c r="D14" s="84"/>
      <c r="E14" s="84"/>
      <c r="F14" s="148">
        <v>0</v>
      </c>
      <c r="G14" s="492">
        <v>0</v>
      </c>
      <c r="H14" s="115">
        <f>F13/9*G14</f>
        <v>0</v>
      </c>
      <c r="I14" s="115">
        <f t="shared" si="2"/>
        <v>0</v>
      </c>
      <c r="J14" s="85">
        <f t="shared" si="3"/>
        <v>0</v>
      </c>
      <c r="K14" s="85">
        <f t="shared" si="3"/>
        <v>0</v>
      </c>
      <c r="L14" s="85">
        <f t="shared" si="3"/>
        <v>0</v>
      </c>
      <c r="M14" s="202">
        <f t="shared" si="0"/>
        <v>0</v>
      </c>
      <c r="N14" s="193"/>
      <c r="O14" s="193"/>
      <c r="P14" s="193"/>
      <c r="Q14" s="193"/>
      <c r="R14" s="193"/>
      <c r="S14" s="194"/>
      <c r="T14" s="107"/>
      <c r="U14" s="107"/>
      <c r="V14" s="108"/>
    </row>
    <row r="15" spans="1:22" ht="20" customHeight="1">
      <c r="A15" s="80"/>
      <c r="B15" s="320" t="s">
        <v>271</v>
      </c>
      <c r="C15" s="83"/>
      <c r="D15" s="84"/>
      <c r="E15" s="84"/>
      <c r="F15" s="148">
        <v>0</v>
      </c>
      <c r="G15" s="181">
        <v>0</v>
      </c>
      <c r="H15" s="115">
        <f>G15*F15</f>
        <v>0</v>
      </c>
      <c r="I15" s="115">
        <f t="shared" si="2"/>
        <v>0</v>
      </c>
      <c r="J15" s="85">
        <f t="shared" si="3"/>
        <v>0</v>
      </c>
      <c r="K15" s="85">
        <f t="shared" si="3"/>
        <v>0</v>
      </c>
      <c r="L15" s="85">
        <f t="shared" si="3"/>
        <v>0</v>
      </c>
      <c r="M15" s="202">
        <f t="shared" si="0"/>
        <v>0</v>
      </c>
      <c r="N15" s="193"/>
      <c r="O15" s="193"/>
      <c r="P15" s="193"/>
      <c r="Q15" s="193"/>
      <c r="R15" s="193"/>
      <c r="S15" s="194"/>
      <c r="T15" s="107"/>
      <c r="U15" s="107"/>
      <c r="V15" s="108"/>
    </row>
    <row r="16" spans="1:22" ht="20" customHeight="1">
      <c r="A16" s="80"/>
      <c r="B16" s="320" t="s">
        <v>272</v>
      </c>
      <c r="C16" s="83"/>
      <c r="D16" s="84"/>
      <c r="E16" s="84"/>
      <c r="F16" s="148">
        <f>F15/3</f>
        <v>0</v>
      </c>
      <c r="G16" s="181">
        <v>0</v>
      </c>
      <c r="H16" s="115">
        <f>G16*F16</f>
        <v>0</v>
      </c>
      <c r="I16" s="115">
        <f t="shared" si="2"/>
        <v>0</v>
      </c>
      <c r="J16" s="85">
        <f t="shared" si="3"/>
        <v>0</v>
      </c>
      <c r="K16" s="85">
        <f t="shared" si="3"/>
        <v>0</v>
      </c>
      <c r="L16" s="85">
        <f t="shared" si="3"/>
        <v>0</v>
      </c>
      <c r="M16" s="202">
        <f t="shared" si="0"/>
        <v>0</v>
      </c>
      <c r="N16" s="193"/>
      <c r="O16" s="193"/>
      <c r="P16" s="193"/>
      <c r="Q16" s="193"/>
      <c r="R16" s="193"/>
      <c r="S16" s="194"/>
      <c r="T16" s="107"/>
      <c r="U16" s="107"/>
      <c r="V16" s="108"/>
    </row>
    <row r="17" spans="1:23" ht="20" customHeight="1">
      <c r="A17" s="80"/>
      <c r="B17" s="320" t="s">
        <v>273</v>
      </c>
      <c r="C17" s="83"/>
      <c r="D17" s="84"/>
      <c r="E17" s="84"/>
      <c r="F17" s="148">
        <v>0</v>
      </c>
      <c r="G17" s="181">
        <v>0</v>
      </c>
      <c r="H17" s="115">
        <f>G17*F17</f>
        <v>0</v>
      </c>
      <c r="I17" s="115">
        <f t="shared" si="2"/>
        <v>0</v>
      </c>
      <c r="J17" s="85">
        <f t="shared" si="3"/>
        <v>0</v>
      </c>
      <c r="K17" s="85">
        <f t="shared" si="3"/>
        <v>0</v>
      </c>
      <c r="L17" s="85">
        <f t="shared" si="3"/>
        <v>0</v>
      </c>
      <c r="M17" s="202">
        <f t="shared" si="0"/>
        <v>0</v>
      </c>
      <c r="N17" s="193"/>
      <c r="O17" s="193"/>
      <c r="P17" s="193"/>
      <c r="Q17" s="193"/>
      <c r="R17" s="193"/>
      <c r="S17" s="194"/>
      <c r="T17" s="107"/>
      <c r="U17" s="107"/>
      <c r="V17" s="108"/>
    </row>
    <row r="18" spans="1:23" ht="20" customHeight="1">
      <c r="A18" s="80"/>
      <c r="B18" s="320" t="s">
        <v>272</v>
      </c>
      <c r="C18" s="83"/>
      <c r="D18" s="84"/>
      <c r="E18" s="84"/>
      <c r="F18" s="148">
        <v>0</v>
      </c>
      <c r="G18" s="181">
        <v>0</v>
      </c>
      <c r="H18" s="115">
        <f>G18*F18</f>
        <v>0</v>
      </c>
      <c r="I18" s="115">
        <f t="shared" si="2"/>
        <v>0</v>
      </c>
      <c r="J18" s="85">
        <f t="shared" si="3"/>
        <v>0</v>
      </c>
      <c r="K18" s="85">
        <f t="shared" si="3"/>
        <v>0</v>
      </c>
      <c r="L18" s="85">
        <f t="shared" si="3"/>
        <v>0</v>
      </c>
      <c r="M18" s="202">
        <f t="shared" si="0"/>
        <v>0</v>
      </c>
      <c r="N18" s="193"/>
      <c r="O18" s="193"/>
      <c r="P18" s="193"/>
      <c r="Q18" s="193"/>
      <c r="R18" s="193"/>
      <c r="S18" s="194"/>
      <c r="T18" s="107"/>
      <c r="U18" s="107"/>
      <c r="V18" s="108"/>
    </row>
    <row r="19" spans="1:23" ht="20" customHeight="1">
      <c r="A19" s="412" t="s">
        <v>135</v>
      </c>
      <c r="B19" s="411"/>
      <c r="C19" s="91"/>
      <c r="D19" s="91"/>
      <c r="E19" s="91"/>
      <c r="F19" s="91"/>
      <c r="G19" s="92"/>
      <c r="H19" s="93">
        <f>SUM(H7:H18)</f>
        <v>0</v>
      </c>
      <c r="I19" s="93">
        <f>SUM(I7:I18)</f>
        <v>0</v>
      </c>
      <c r="J19" s="93">
        <f>SUM(J7:J18)</f>
        <v>0</v>
      </c>
      <c r="K19" s="93">
        <f>SUM(K7:K18)</f>
        <v>0</v>
      </c>
      <c r="L19" s="93">
        <f>SUM(L7:L18)</f>
        <v>0</v>
      </c>
      <c r="M19" s="203">
        <f t="shared" si="0"/>
        <v>0</v>
      </c>
      <c r="N19" s="194"/>
      <c r="O19" s="194"/>
      <c r="P19" s="194"/>
      <c r="Q19" s="194"/>
      <c r="R19" s="194"/>
      <c r="S19" s="194"/>
      <c r="T19" s="107"/>
      <c r="U19" s="107" t="s">
        <v>103</v>
      </c>
      <c r="V19" s="107"/>
    </row>
    <row r="20" spans="1:23" s="177" customFormat="1" ht="27.75" customHeight="1">
      <c r="A20" s="346"/>
      <c r="B20" s="400" t="s">
        <v>138</v>
      </c>
      <c r="C20" s="341" t="s">
        <v>98</v>
      </c>
      <c r="D20" s="341" t="s">
        <v>99</v>
      </c>
      <c r="E20" s="341" t="s">
        <v>100</v>
      </c>
      <c r="F20" s="161" t="s">
        <v>34</v>
      </c>
      <c r="G20" s="342" t="s">
        <v>320</v>
      </c>
      <c r="H20" s="402"/>
      <c r="I20" s="402"/>
      <c r="J20" s="402"/>
      <c r="K20" s="402"/>
      <c r="L20" s="402"/>
      <c r="M20" s="403"/>
      <c r="N20" s="346"/>
    </row>
    <row r="21" spans="1:23" ht="20" customHeight="1">
      <c r="A21" s="79"/>
      <c r="B21" s="320" t="s">
        <v>275</v>
      </c>
      <c r="C21" s="83"/>
      <c r="D21" s="84"/>
      <c r="E21" s="84"/>
      <c r="F21" s="148">
        <v>0</v>
      </c>
      <c r="G21" s="156">
        <v>0</v>
      </c>
      <c r="H21" s="115">
        <f t="shared" ref="H21:H31" si="4">G21*F21</f>
        <v>0</v>
      </c>
      <c r="I21" s="115">
        <f>H21*1.03</f>
        <v>0</v>
      </c>
      <c r="J21" s="85">
        <f t="shared" ref="J21:L23" si="5">I21*1.03</f>
        <v>0</v>
      </c>
      <c r="K21" s="85">
        <f t="shared" si="5"/>
        <v>0</v>
      </c>
      <c r="L21" s="85">
        <f t="shared" si="5"/>
        <v>0</v>
      </c>
      <c r="M21" s="202">
        <f t="shared" ref="M21:M32" si="6">SUM(H21:L21)</f>
        <v>0</v>
      </c>
      <c r="N21" s="193"/>
      <c r="O21" s="193"/>
      <c r="P21" s="193"/>
      <c r="Q21" s="193"/>
      <c r="R21" s="193"/>
      <c r="S21" s="194"/>
      <c r="T21" s="107"/>
      <c r="U21" s="107"/>
      <c r="V21" s="107"/>
    </row>
    <row r="22" spans="1:23" ht="20" customHeight="1">
      <c r="A22" s="79"/>
      <c r="B22" s="320" t="s">
        <v>275</v>
      </c>
      <c r="C22" s="83"/>
      <c r="D22" s="84"/>
      <c r="E22" s="84"/>
      <c r="F22" s="148">
        <v>0</v>
      </c>
      <c r="G22" s="156">
        <v>0</v>
      </c>
      <c r="H22" s="115">
        <f t="shared" si="4"/>
        <v>0</v>
      </c>
      <c r="I22" s="115">
        <f>H22*1.03</f>
        <v>0</v>
      </c>
      <c r="J22" s="86">
        <f t="shared" si="5"/>
        <v>0</v>
      </c>
      <c r="K22" s="86">
        <f t="shared" si="5"/>
        <v>0</v>
      </c>
      <c r="L22" s="86">
        <f t="shared" si="5"/>
        <v>0</v>
      </c>
      <c r="M22" s="202">
        <f t="shared" si="6"/>
        <v>0</v>
      </c>
      <c r="N22" s="193"/>
      <c r="O22" s="193"/>
      <c r="P22" s="193"/>
      <c r="Q22" s="193"/>
      <c r="R22" s="193"/>
      <c r="S22" s="194"/>
      <c r="T22" s="107"/>
      <c r="U22" s="107"/>
      <c r="V22" s="107"/>
    </row>
    <row r="23" spans="1:23" ht="20" customHeight="1">
      <c r="A23" s="79"/>
      <c r="B23" s="321" t="s">
        <v>166</v>
      </c>
      <c r="C23" s="87"/>
      <c r="D23" s="84"/>
      <c r="E23" s="84"/>
      <c r="F23" s="148">
        <v>0</v>
      </c>
      <c r="G23" s="211">
        <v>0</v>
      </c>
      <c r="H23" s="115">
        <f t="shared" si="4"/>
        <v>0</v>
      </c>
      <c r="I23" s="115">
        <f>H23*1.03</f>
        <v>0</v>
      </c>
      <c r="J23" s="86">
        <f t="shared" si="5"/>
        <v>0</v>
      </c>
      <c r="K23" s="86">
        <f t="shared" si="5"/>
        <v>0</v>
      </c>
      <c r="L23" s="86">
        <f t="shared" si="5"/>
        <v>0</v>
      </c>
      <c r="M23" s="202">
        <f t="shared" si="6"/>
        <v>0</v>
      </c>
      <c r="N23" s="193"/>
      <c r="O23" s="193"/>
      <c r="P23" s="193"/>
      <c r="Q23" s="193"/>
      <c r="R23" s="193"/>
      <c r="S23" s="194"/>
      <c r="T23" s="107"/>
      <c r="U23" s="107"/>
      <c r="V23" s="107"/>
    </row>
    <row r="24" spans="1:23" ht="20" customHeight="1">
      <c r="A24" s="79"/>
      <c r="B24" s="321" t="s">
        <v>166</v>
      </c>
      <c r="C24" s="87" t="s">
        <v>103</v>
      </c>
      <c r="D24" s="84"/>
      <c r="E24" s="84"/>
      <c r="F24" s="148">
        <v>0</v>
      </c>
      <c r="G24" s="156">
        <v>0</v>
      </c>
      <c r="H24" s="115">
        <f t="shared" si="4"/>
        <v>0</v>
      </c>
      <c r="I24" s="115">
        <v>0</v>
      </c>
      <c r="J24" s="86">
        <v>0</v>
      </c>
      <c r="K24" s="86">
        <f t="shared" ref="J24:L25" si="7">J24*1.03</f>
        <v>0</v>
      </c>
      <c r="L24" s="86">
        <f t="shared" si="7"/>
        <v>0</v>
      </c>
      <c r="M24" s="202">
        <f t="shared" si="6"/>
        <v>0</v>
      </c>
      <c r="N24" s="193"/>
      <c r="O24" s="193"/>
      <c r="P24" s="193"/>
      <c r="Q24" s="193"/>
      <c r="R24" s="193"/>
      <c r="S24" s="194"/>
      <c r="T24" s="107"/>
      <c r="U24" s="107"/>
      <c r="V24" s="107"/>
    </row>
    <row r="25" spans="1:23" ht="20" customHeight="1">
      <c r="A25" s="79"/>
      <c r="B25" s="321" t="s">
        <v>166</v>
      </c>
      <c r="C25" s="87"/>
      <c r="D25" s="84"/>
      <c r="E25" s="84"/>
      <c r="F25" s="148">
        <v>0</v>
      </c>
      <c r="G25" s="156">
        <v>0</v>
      </c>
      <c r="H25" s="115">
        <f t="shared" si="4"/>
        <v>0</v>
      </c>
      <c r="I25" s="115">
        <f>H25*1.03</f>
        <v>0</v>
      </c>
      <c r="J25" s="86">
        <f t="shared" si="7"/>
        <v>0</v>
      </c>
      <c r="K25" s="86">
        <f t="shared" si="7"/>
        <v>0</v>
      </c>
      <c r="L25" s="86">
        <f t="shared" si="7"/>
        <v>0</v>
      </c>
      <c r="M25" s="202">
        <f t="shared" si="6"/>
        <v>0</v>
      </c>
      <c r="N25" s="193"/>
      <c r="O25" s="193"/>
      <c r="P25" s="193"/>
      <c r="Q25" s="193"/>
      <c r="R25" s="193"/>
      <c r="S25" s="194"/>
      <c r="T25" s="107"/>
      <c r="U25" s="107"/>
      <c r="V25" s="107"/>
    </row>
    <row r="26" spans="1:23" ht="15.75" customHeight="1">
      <c r="A26" s="79"/>
      <c r="B26" s="322" t="s">
        <v>302</v>
      </c>
      <c r="C26" s="88"/>
      <c r="D26" s="88"/>
      <c r="E26" s="88"/>
      <c r="F26" s="148">
        <v>0</v>
      </c>
      <c r="G26" s="157">
        <v>0</v>
      </c>
      <c r="H26" s="115">
        <f t="shared" si="4"/>
        <v>0</v>
      </c>
      <c r="I26" s="115">
        <v>0</v>
      </c>
      <c r="J26" s="86">
        <f t="shared" ref="J26:J27" si="8">I26*1.03</f>
        <v>0</v>
      </c>
      <c r="K26" s="86">
        <f t="shared" ref="K26:K27" si="9">J26*1.03</f>
        <v>0</v>
      </c>
      <c r="L26" s="86">
        <f t="shared" ref="L26:L27" si="10">K26*1.03</f>
        <v>0</v>
      </c>
      <c r="M26" s="202">
        <f t="shared" si="6"/>
        <v>0</v>
      </c>
      <c r="N26" s="193"/>
      <c r="O26" s="193"/>
      <c r="P26" s="193"/>
      <c r="Q26" s="193"/>
      <c r="R26" s="193"/>
      <c r="S26" s="194"/>
      <c r="T26" s="107"/>
      <c r="U26" s="107"/>
      <c r="V26" s="107"/>
    </row>
    <row r="27" spans="1:23" ht="18" customHeight="1">
      <c r="A27" s="79"/>
      <c r="B27" s="322" t="s">
        <v>303</v>
      </c>
      <c r="C27" s="88"/>
      <c r="D27" s="88"/>
      <c r="E27" s="88"/>
      <c r="F27" s="148">
        <v>0</v>
      </c>
      <c r="G27" s="157">
        <v>0</v>
      </c>
      <c r="H27" s="115">
        <f t="shared" si="4"/>
        <v>0</v>
      </c>
      <c r="I27" s="115">
        <f>H27*1.03</f>
        <v>0</v>
      </c>
      <c r="J27" s="86">
        <f t="shared" si="8"/>
        <v>0</v>
      </c>
      <c r="K27" s="86">
        <f t="shared" si="9"/>
        <v>0</v>
      </c>
      <c r="L27" s="86">
        <f t="shared" si="10"/>
        <v>0</v>
      </c>
      <c r="M27" s="202">
        <f t="shared" si="6"/>
        <v>0</v>
      </c>
      <c r="N27" s="193"/>
      <c r="O27" s="193"/>
      <c r="P27" s="193"/>
      <c r="Q27" s="193"/>
      <c r="R27" s="193"/>
      <c r="S27" s="194"/>
      <c r="T27" s="107"/>
      <c r="U27" s="107"/>
      <c r="V27" s="107"/>
    </row>
    <row r="28" spans="1:23" ht="20" customHeight="1">
      <c r="A28" s="79"/>
      <c r="B28" s="323" t="s">
        <v>301</v>
      </c>
      <c r="C28" s="217"/>
      <c r="D28" s="88"/>
      <c r="E28" s="88"/>
      <c r="F28" s="148">
        <v>0</v>
      </c>
      <c r="G28" s="158">
        <v>0</v>
      </c>
      <c r="H28" s="115">
        <f t="shared" si="4"/>
        <v>0</v>
      </c>
      <c r="I28" s="115">
        <f>H28*1.03</f>
        <v>0</v>
      </c>
      <c r="J28" s="86">
        <f t="shared" ref="J28:L31" si="11">I28*1.03</f>
        <v>0</v>
      </c>
      <c r="K28" s="86">
        <f t="shared" si="11"/>
        <v>0</v>
      </c>
      <c r="L28" s="86">
        <f t="shared" si="11"/>
        <v>0</v>
      </c>
      <c r="M28" s="202">
        <f t="shared" si="6"/>
        <v>0</v>
      </c>
      <c r="N28" s="193"/>
      <c r="O28" s="193"/>
      <c r="P28" s="193"/>
      <c r="Q28" s="193"/>
      <c r="R28" s="193"/>
      <c r="S28" s="194"/>
      <c r="T28" s="107"/>
      <c r="U28" s="107" t="s">
        <v>103</v>
      </c>
      <c r="V28" s="107"/>
    </row>
    <row r="29" spans="1:23" ht="20" customHeight="1">
      <c r="A29" s="79"/>
      <c r="B29" s="320" t="s">
        <v>301</v>
      </c>
      <c r="C29" s="88"/>
      <c r="D29" s="88"/>
      <c r="E29" s="88"/>
      <c r="F29" s="148">
        <v>0</v>
      </c>
      <c r="G29" s="158">
        <v>0</v>
      </c>
      <c r="H29" s="115">
        <f t="shared" si="4"/>
        <v>0</v>
      </c>
      <c r="I29" s="115">
        <f>H29*1.03</f>
        <v>0</v>
      </c>
      <c r="J29" s="86">
        <f t="shared" si="11"/>
        <v>0</v>
      </c>
      <c r="K29" s="86">
        <f t="shared" si="11"/>
        <v>0</v>
      </c>
      <c r="L29" s="86">
        <f t="shared" si="11"/>
        <v>0</v>
      </c>
      <c r="M29" s="202">
        <f t="shared" si="6"/>
        <v>0</v>
      </c>
      <c r="N29" s="193"/>
      <c r="O29" s="193"/>
      <c r="P29" s="193"/>
      <c r="Q29" s="193"/>
      <c r="R29" s="193"/>
      <c r="S29" s="194"/>
      <c r="T29" s="107"/>
      <c r="U29" s="107" t="s">
        <v>103</v>
      </c>
      <c r="V29" s="107"/>
      <c r="W29" s="58" t="s">
        <v>103</v>
      </c>
    </row>
    <row r="30" spans="1:23" ht="20" customHeight="1">
      <c r="A30" s="79"/>
      <c r="B30" s="320" t="s">
        <v>301</v>
      </c>
      <c r="C30" s="88"/>
      <c r="D30" s="88"/>
      <c r="E30" s="88"/>
      <c r="F30" s="148">
        <v>0</v>
      </c>
      <c r="G30" s="158">
        <v>0</v>
      </c>
      <c r="H30" s="115">
        <f t="shared" si="4"/>
        <v>0</v>
      </c>
      <c r="I30" s="115">
        <f>H30*1.03</f>
        <v>0</v>
      </c>
      <c r="J30" s="86">
        <f t="shared" si="11"/>
        <v>0</v>
      </c>
      <c r="K30" s="86">
        <f t="shared" si="11"/>
        <v>0</v>
      </c>
      <c r="L30" s="86">
        <f t="shared" si="11"/>
        <v>0</v>
      </c>
      <c r="M30" s="202">
        <f t="shared" si="6"/>
        <v>0</v>
      </c>
      <c r="N30" s="194"/>
      <c r="O30" s="194"/>
      <c r="P30" s="194"/>
      <c r="Q30" s="194"/>
      <c r="R30" s="194"/>
      <c r="S30" s="194"/>
      <c r="T30" s="107"/>
      <c r="U30" s="107" t="s">
        <v>103</v>
      </c>
      <c r="V30" s="107"/>
    </row>
    <row r="31" spans="1:23" ht="20" customHeight="1">
      <c r="A31" s="79"/>
      <c r="B31" s="320" t="s">
        <v>301</v>
      </c>
      <c r="C31" s="88"/>
      <c r="D31" s="88"/>
      <c r="E31" s="88"/>
      <c r="F31" s="148">
        <v>0</v>
      </c>
      <c r="G31" s="158">
        <v>0</v>
      </c>
      <c r="H31" s="115">
        <f t="shared" si="4"/>
        <v>0</v>
      </c>
      <c r="I31" s="115">
        <f>H31*1.03</f>
        <v>0</v>
      </c>
      <c r="J31" s="86">
        <f t="shared" si="11"/>
        <v>0</v>
      </c>
      <c r="K31" s="86">
        <f t="shared" si="11"/>
        <v>0</v>
      </c>
      <c r="L31" s="86">
        <f t="shared" si="11"/>
        <v>0</v>
      </c>
      <c r="M31" s="202">
        <f t="shared" si="6"/>
        <v>0</v>
      </c>
      <c r="N31" s="195"/>
      <c r="O31" s="195"/>
      <c r="P31" s="195"/>
      <c r="Q31" s="195"/>
      <c r="R31" s="195"/>
      <c r="S31" s="196"/>
      <c r="U31" s="58" t="s">
        <v>103</v>
      </c>
    </row>
    <row r="32" spans="1:23" ht="31.5" customHeight="1">
      <c r="A32" s="98" t="s">
        <v>136</v>
      </c>
      <c r="B32" s="411"/>
      <c r="C32" s="91"/>
      <c r="D32" s="91"/>
      <c r="E32" s="91"/>
      <c r="F32" s="91"/>
      <c r="G32" s="92"/>
      <c r="H32" s="93">
        <f>SUM(H21:H31)</f>
        <v>0</v>
      </c>
      <c r="I32" s="93">
        <f>SUM(I21:I31)</f>
        <v>0</v>
      </c>
      <c r="J32" s="93">
        <f>SUM(J21:J31)</f>
        <v>0</v>
      </c>
      <c r="K32" s="93">
        <f>SUM(K21:K31)</f>
        <v>0</v>
      </c>
      <c r="L32" s="93">
        <f>SUM(L21:L31)</f>
        <v>0</v>
      </c>
      <c r="M32" s="203">
        <f t="shared" si="6"/>
        <v>0</v>
      </c>
      <c r="P32" s="195"/>
      <c r="Q32" s="195"/>
      <c r="R32" s="195"/>
      <c r="S32" s="196"/>
      <c r="U32" s="58" t="s">
        <v>103</v>
      </c>
    </row>
    <row r="33" spans="1:21" ht="20" customHeight="1">
      <c r="B33" s="428" t="s">
        <v>35</v>
      </c>
      <c r="C33" s="426"/>
      <c r="D33" s="426"/>
      <c r="E33" s="427"/>
      <c r="F33" s="512" t="s">
        <v>321</v>
      </c>
      <c r="G33" s="513"/>
      <c r="H33" s="94"/>
      <c r="I33" s="94"/>
      <c r="J33" s="94"/>
      <c r="K33" s="94"/>
      <c r="L33" s="94"/>
      <c r="M33" s="95"/>
      <c r="N33" s="197"/>
      <c r="O33" s="197"/>
      <c r="P33" s="197"/>
      <c r="Q33" s="197"/>
      <c r="R33" s="197"/>
      <c r="S33" s="198"/>
      <c r="U33" s="58" t="s">
        <v>103</v>
      </c>
    </row>
    <row r="34" spans="1:21" ht="20" customHeight="1">
      <c r="A34" s="79"/>
      <c r="B34" s="429" t="s">
        <v>164</v>
      </c>
      <c r="C34" s="508"/>
      <c r="D34" s="508"/>
      <c r="E34" s="509"/>
      <c r="F34" s="514"/>
      <c r="G34" s="515"/>
      <c r="H34" s="506" t="s">
        <v>308</v>
      </c>
      <c r="I34" s="506"/>
      <c r="J34" s="506"/>
      <c r="K34" s="506"/>
      <c r="L34" s="506"/>
      <c r="M34" s="347"/>
      <c r="N34" s="197"/>
      <c r="O34" s="197"/>
      <c r="P34" s="197"/>
      <c r="Q34" s="197"/>
      <c r="R34" s="197"/>
      <c r="S34" s="198"/>
      <c r="U34" s="58" t="s">
        <v>103</v>
      </c>
    </row>
    <row r="35" spans="1:21" ht="20" customHeight="1">
      <c r="A35" s="79"/>
      <c r="B35" s="319" t="s">
        <v>235</v>
      </c>
      <c r="C35" s="529"/>
      <c r="D35" s="529"/>
      <c r="E35" s="529"/>
      <c r="F35" s="510">
        <v>0.25</v>
      </c>
      <c r="G35" s="511"/>
      <c r="H35" s="207">
        <f t="shared" ref="H35:H44" si="12">H7*F35</f>
        <v>0</v>
      </c>
      <c r="I35" s="96">
        <f t="shared" ref="I35:I46" si="13">I7*F35</f>
        <v>0</v>
      </c>
      <c r="J35" s="96">
        <f t="shared" ref="J35:J46" si="14">J7*F35</f>
        <v>0</v>
      </c>
      <c r="K35" s="96">
        <f t="shared" ref="K35:K46" si="15">K7*F35</f>
        <v>0</v>
      </c>
      <c r="L35" s="96">
        <f t="shared" ref="L35:L46" si="16">L7*F35</f>
        <v>0</v>
      </c>
      <c r="M35" s="204">
        <f t="shared" ref="M35:M52" si="17">SUM(H35:L35)</f>
        <v>0</v>
      </c>
      <c r="N35" s="197"/>
      <c r="O35" s="197"/>
      <c r="P35" s="197"/>
      <c r="Q35" s="197"/>
      <c r="R35" s="197"/>
      <c r="S35" s="198"/>
      <c r="U35" s="58" t="s">
        <v>103</v>
      </c>
    </row>
    <row r="36" spans="1:21" ht="20" customHeight="1">
      <c r="A36" s="79"/>
      <c r="B36" s="320" t="s">
        <v>238</v>
      </c>
      <c r="C36" s="507"/>
      <c r="D36" s="507"/>
      <c r="E36" s="507"/>
      <c r="F36" s="510">
        <v>0.17</v>
      </c>
      <c r="G36" s="511"/>
      <c r="H36" s="207">
        <f t="shared" si="12"/>
        <v>0</v>
      </c>
      <c r="I36" s="96">
        <f t="shared" si="13"/>
        <v>0</v>
      </c>
      <c r="J36" s="96">
        <f t="shared" si="14"/>
        <v>0</v>
      </c>
      <c r="K36" s="96">
        <f t="shared" si="15"/>
        <v>0</v>
      </c>
      <c r="L36" s="96">
        <f t="shared" si="16"/>
        <v>0</v>
      </c>
      <c r="M36" s="204">
        <f t="shared" si="17"/>
        <v>0</v>
      </c>
      <c r="N36" s="197"/>
      <c r="O36" s="197"/>
      <c r="P36" s="197"/>
      <c r="Q36" s="197"/>
      <c r="R36" s="197"/>
      <c r="S36" s="198"/>
      <c r="U36" s="58" t="s">
        <v>103</v>
      </c>
    </row>
    <row r="37" spans="1:21" ht="20" customHeight="1">
      <c r="A37" s="79"/>
      <c r="B37" s="320" t="s">
        <v>233</v>
      </c>
      <c r="C37" s="507"/>
      <c r="D37" s="507"/>
      <c r="E37" s="507"/>
      <c r="F37" s="510">
        <v>0.25</v>
      </c>
      <c r="G37" s="511"/>
      <c r="H37" s="207">
        <f t="shared" si="12"/>
        <v>0</v>
      </c>
      <c r="I37" s="96">
        <f t="shared" si="13"/>
        <v>0</v>
      </c>
      <c r="J37" s="96">
        <f t="shared" si="14"/>
        <v>0</v>
      </c>
      <c r="K37" s="96">
        <f t="shared" si="15"/>
        <v>0</v>
      </c>
      <c r="L37" s="96">
        <f t="shared" si="16"/>
        <v>0</v>
      </c>
      <c r="M37" s="204">
        <f t="shared" si="17"/>
        <v>0</v>
      </c>
      <c r="N37" s="197"/>
      <c r="O37" s="197"/>
      <c r="P37" s="197"/>
      <c r="Q37" s="197"/>
      <c r="R37" s="197"/>
      <c r="S37" s="198"/>
      <c r="U37" s="58" t="s">
        <v>103</v>
      </c>
    </row>
    <row r="38" spans="1:21" ht="20" customHeight="1">
      <c r="A38" s="79"/>
      <c r="B38" s="320" t="s">
        <v>270</v>
      </c>
      <c r="C38" s="507"/>
      <c r="D38" s="507"/>
      <c r="E38" s="507"/>
      <c r="F38" s="510">
        <v>0.17</v>
      </c>
      <c r="G38" s="511"/>
      <c r="H38" s="207">
        <f t="shared" si="12"/>
        <v>0</v>
      </c>
      <c r="I38" s="96">
        <f t="shared" si="13"/>
        <v>0</v>
      </c>
      <c r="J38" s="96">
        <f t="shared" si="14"/>
        <v>0</v>
      </c>
      <c r="K38" s="96">
        <f t="shared" si="15"/>
        <v>0</v>
      </c>
      <c r="L38" s="96">
        <f t="shared" si="16"/>
        <v>0</v>
      </c>
      <c r="M38" s="204">
        <f t="shared" si="17"/>
        <v>0</v>
      </c>
      <c r="N38" s="197"/>
      <c r="O38" s="197"/>
      <c r="P38" s="197"/>
      <c r="Q38" s="197"/>
      <c r="R38" s="197"/>
      <c r="S38" s="198"/>
      <c r="U38" s="58" t="s">
        <v>103</v>
      </c>
    </row>
    <row r="39" spans="1:21" ht="20" customHeight="1">
      <c r="A39" s="79"/>
      <c r="B39" s="320" t="s">
        <v>234</v>
      </c>
      <c r="C39" s="507"/>
      <c r="D39" s="507"/>
      <c r="E39" s="507"/>
      <c r="F39" s="510">
        <v>0.25</v>
      </c>
      <c r="G39" s="511"/>
      <c r="H39" s="207">
        <f t="shared" si="12"/>
        <v>0</v>
      </c>
      <c r="I39" s="96">
        <f t="shared" si="13"/>
        <v>0</v>
      </c>
      <c r="J39" s="96">
        <f t="shared" si="14"/>
        <v>0</v>
      </c>
      <c r="K39" s="96">
        <f t="shared" si="15"/>
        <v>0</v>
      </c>
      <c r="L39" s="96">
        <f t="shared" si="16"/>
        <v>0</v>
      </c>
      <c r="M39" s="204">
        <f t="shared" si="17"/>
        <v>0</v>
      </c>
      <c r="N39" s="197"/>
      <c r="O39" s="197"/>
      <c r="P39" s="197"/>
      <c r="Q39" s="197"/>
      <c r="R39" s="197"/>
      <c r="S39" s="198"/>
      <c r="U39" s="58" t="s">
        <v>103</v>
      </c>
    </row>
    <row r="40" spans="1:21" ht="20" customHeight="1">
      <c r="A40" s="79"/>
      <c r="B40" s="320" t="s">
        <v>270</v>
      </c>
      <c r="C40" s="507"/>
      <c r="D40" s="507"/>
      <c r="E40" s="507"/>
      <c r="F40" s="510">
        <v>0.17</v>
      </c>
      <c r="G40" s="511"/>
      <c r="H40" s="207">
        <f>H12*F40</f>
        <v>0</v>
      </c>
      <c r="I40" s="96">
        <f t="shared" si="13"/>
        <v>0</v>
      </c>
      <c r="J40" s="96">
        <f t="shared" si="14"/>
        <v>0</v>
      </c>
      <c r="K40" s="96">
        <f t="shared" si="15"/>
        <v>0</v>
      </c>
      <c r="L40" s="96">
        <f t="shared" si="16"/>
        <v>0</v>
      </c>
      <c r="M40" s="204">
        <f t="shared" si="17"/>
        <v>0</v>
      </c>
      <c r="N40" s="197"/>
      <c r="O40" s="197"/>
      <c r="P40" s="197"/>
      <c r="Q40" s="197"/>
      <c r="R40" s="197"/>
      <c r="S40" s="198"/>
      <c r="U40" s="58" t="s">
        <v>103</v>
      </c>
    </row>
    <row r="41" spans="1:21" ht="20" customHeight="1">
      <c r="A41" s="79"/>
      <c r="B41" s="320" t="s">
        <v>233</v>
      </c>
      <c r="C41" s="507"/>
      <c r="D41" s="507"/>
      <c r="E41" s="507"/>
      <c r="F41" s="510">
        <v>0.25</v>
      </c>
      <c r="G41" s="511"/>
      <c r="H41" s="207">
        <f t="shared" si="12"/>
        <v>0</v>
      </c>
      <c r="I41" s="96">
        <f t="shared" si="13"/>
        <v>0</v>
      </c>
      <c r="J41" s="96">
        <f t="shared" si="14"/>
        <v>0</v>
      </c>
      <c r="K41" s="96">
        <f t="shared" si="15"/>
        <v>0</v>
      </c>
      <c r="L41" s="96">
        <f t="shared" si="16"/>
        <v>0</v>
      </c>
      <c r="M41" s="204">
        <f t="shared" si="17"/>
        <v>0</v>
      </c>
      <c r="N41" s="197"/>
      <c r="O41" s="197"/>
      <c r="P41" s="197"/>
      <c r="Q41" s="197"/>
      <c r="R41" s="197"/>
      <c r="S41" s="198"/>
      <c r="U41" s="58" t="s">
        <v>103</v>
      </c>
    </row>
    <row r="42" spans="1:21" ht="20" customHeight="1">
      <c r="A42" s="79"/>
      <c r="B42" s="320" t="s">
        <v>270</v>
      </c>
      <c r="C42" s="507"/>
      <c r="D42" s="507"/>
      <c r="E42" s="507"/>
      <c r="F42" s="510">
        <v>0.17</v>
      </c>
      <c r="G42" s="511"/>
      <c r="H42" s="207">
        <f t="shared" si="12"/>
        <v>0</v>
      </c>
      <c r="I42" s="96">
        <f t="shared" si="13"/>
        <v>0</v>
      </c>
      <c r="J42" s="96">
        <f t="shared" si="14"/>
        <v>0</v>
      </c>
      <c r="K42" s="96">
        <f t="shared" si="15"/>
        <v>0</v>
      </c>
      <c r="L42" s="96">
        <f t="shared" si="16"/>
        <v>0</v>
      </c>
      <c r="M42" s="204">
        <f t="shared" si="17"/>
        <v>0</v>
      </c>
      <c r="N42" s="197"/>
      <c r="O42" s="197"/>
      <c r="P42" s="197"/>
      <c r="Q42" s="197"/>
      <c r="R42" s="197"/>
      <c r="S42" s="198"/>
      <c r="U42" s="58" t="s">
        <v>103</v>
      </c>
    </row>
    <row r="43" spans="1:21" ht="20" customHeight="1">
      <c r="A43" s="79"/>
      <c r="B43" s="320" t="s">
        <v>273</v>
      </c>
      <c r="C43" s="507"/>
      <c r="D43" s="507"/>
      <c r="E43" s="507"/>
      <c r="F43" s="510">
        <v>0.25</v>
      </c>
      <c r="G43" s="511"/>
      <c r="H43" s="207">
        <f t="shared" si="12"/>
        <v>0</v>
      </c>
      <c r="I43" s="96">
        <f t="shared" si="13"/>
        <v>0</v>
      </c>
      <c r="J43" s="96">
        <f t="shared" si="14"/>
        <v>0</v>
      </c>
      <c r="K43" s="96">
        <f t="shared" si="15"/>
        <v>0</v>
      </c>
      <c r="L43" s="96">
        <f t="shared" si="16"/>
        <v>0</v>
      </c>
      <c r="M43" s="204">
        <f t="shared" si="17"/>
        <v>0</v>
      </c>
      <c r="N43" s="197"/>
      <c r="O43" s="197"/>
      <c r="P43" s="197"/>
      <c r="Q43" s="197"/>
      <c r="R43" s="197"/>
      <c r="S43" s="198"/>
      <c r="U43" s="58" t="s">
        <v>103</v>
      </c>
    </row>
    <row r="44" spans="1:21" ht="20" customHeight="1">
      <c r="A44" s="79"/>
      <c r="B44" s="320" t="s">
        <v>272</v>
      </c>
      <c r="C44" s="507"/>
      <c r="D44" s="507"/>
      <c r="E44" s="507"/>
      <c r="F44" s="510">
        <v>0.25</v>
      </c>
      <c r="G44" s="511"/>
      <c r="H44" s="207">
        <f t="shared" si="12"/>
        <v>0</v>
      </c>
      <c r="I44" s="96">
        <f t="shared" si="13"/>
        <v>0</v>
      </c>
      <c r="J44" s="96">
        <f t="shared" si="14"/>
        <v>0</v>
      </c>
      <c r="K44" s="96">
        <f t="shared" si="15"/>
        <v>0</v>
      </c>
      <c r="L44" s="96">
        <f t="shared" si="16"/>
        <v>0</v>
      </c>
      <c r="M44" s="204">
        <f t="shared" si="17"/>
        <v>0</v>
      </c>
      <c r="N44" s="197"/>
      <c r="O44" s="197"/>
      <c r="P44" s="197"/>
      <c r="Q44" s="197"/>
      <c r="R44" s="197"/>
      <c r="S44" s="198"/>
      <c r="U44" s="58" t="s">
        <v>103</v>
      </c>
    </row>
    <row r="45" spans="1:21" ht="20" customHeight="1">
      <c r="A45" s="79"/>
      <c r="B45" s="320" t="s">
        <v>273</v>
      </c>
      <c r="C45" s="507"/>
      <c r="D45" s="507"/>
      <c r="E45" s="507"/>
      <c r="F45" s="510">
        <v>0.25</v>
      </c>
      <c r="G45" s="511"/>
      <c r="H45" s="207">
        <f t="shared" ref="H45" si="18">H17*F45</f>
        <v>0</v>
      </c>
      <c r="I45" s="96">
        <f t="shared" si="13"/>
        <v>0</v>
      </c>
      <c r="J45" s="96">
        <f t="shared" si="14"/>
        <v>0</v>
      </c>
      <c r="K45" s="96">
        <f t="shared" si="15"/>
        <v>0</v>
      </c>
      <c r="L45" s="96">
        <f t="shared" si="16"/>
        <v>0</v>
      </c>
      <c r="M45" s="204">
        <f t="shared" si="17"/>
        <v>0</v>
      </c>
      <c r="N45" s="197"/>
      <c r="O45" s="197"/>
      <c r="P45" s="197"/>
      <c r="Q45" s="197"/>
      <c r="R45" s="197"/>
      <c r="S45" s="198"/>
    </row>
    <row r="46" spans="1:21" ht="20" customHeight="1">
      <c r="A46" s="79"/>
      <c r="B46" s="320" t="s">
        <v>274</v>
      </c>
      <c r="C46" s="507"/>
      <c r="D46" s="507"/>
      <c r="E46" s="507"/>
      <c r="F46" s="510">
        <v>0.25</v>
      </c>
      <c r="G46" s="511"/>
      <c r="H46" s="207">
        <f>H18*F46</f>
        <v>0</v>
      </c>
      <c r="I46" s="96">
        <f t="shared" si="13"/>
        <v>0</v>
      </c>
      <c r="J46" s="96">
        <f t="shared" si="14"/>
        <v>0</v>
      </c>
      <c r="K46" s="96">
        <f t="shared" si="15"/>
        <v>0</v>
      </c>
      <c r="L46" s="96">
        <f t="shared" si="16"/>
        <v>0</v>
      </c>
      <c r="M46" s="204">
        <f t="shared" si="17"/>
        <v>0</v>
      </c>
      <c r="N46" s="197"/>
      <c r="O46" s="197"/>
      <c r="P46" s="197"/>
      <c r="Q46" s="197"/>
      <c r="R46" s="197"/>
      <c r="S46" s="198"/>
    </row>
    <row r="47" spans="1:21" ht="20" customHeight="1">
      <c r="A47" s="79"/>
      <c r="B47" s="320" t="s">
        <v>275</v>
      </c>
      <c r="C47" s="507"/>
      <c r="D47" s="507"/>
      <c r="E47" s="507"/>
      <c r="F47" s="510">
        <v>0.3</v>
      </c>
      <c r="G47" s="510"/>
      <c r="H47" s="207">
        <f>(H21+H22)*F47</f>
        <v>0</v>
      </c>
      <c r="I47" s="207">
        <f>(I21+I22)*F47</f>
        <v>0</v>
      </c>
      <c r="J47" s="207">
        <f>(J21+J22)*F47</f>
        <v>0</v>
      </c>
      <c r="K47" s="207">
        <f>(K21+K22)*F47</f>
        <v>0</v>
      </c>
      <c r="L47" s="207">
        <f>(L21+L22)*F47</f>
        <v>0</v>
      </c>
      <c r="M47" s="204">
        <f t="shared" si="17"/>
        <v>0</v>
      </c>
      <c r="N47" s="197"/>
      <c r="O47" s="197"/>
      <c r="P47" s="197"/>
      <c r="Q47" s="197"/>
      <c r="R47" s="197"/>
      <c r="S47" s="198"/>
    </row>
    <row r="48" spans="1:21" ht="20" customHeight="1">
      <c r="A48" s="79"/>
      <c r="B48" s="321" t="s">
        <v>166</v>
      </c>
      <c r="C48" s="532"/>
      <c r="D48" s="533"/>
      <c r="E48" s="534"/>
      <c r="F48" s="510">
        <v>8.2000000000000003E-2</v>
      </c>
      <c r="G48" s="510"/>
      <c r="H48" s="207">
        <f>(H23+H24+H25)*F48</f>
        <v>0</v>
      </c>
      <c r="I48" s="207">
        <f>(I23+I24+I25)*F48</f>
        <v>0</v>
      </c>
      <c r="J48" s="207">
        <f>(J23+J24+J25)*F48</f>
        <v>0</v>
      </c>
      <c r="K48" s="207">
        <f>(K23+K24+K25)*F48</f>
        <v>0</v>
      </c>
      <c r="L48" s="207">
        <f>(L23+L24+L25)*F48</f>
        <v>0</v>
      </c>
      <c r="M48" s="204">
        <f t="shared" si="17"/>
        <v>0</v>
      </c>
      <c r="N48" s="197"/>
      <c r="O48" s="197"/>
      <c r="P48" s="197"/>
      <c r="Q48" s="197"/>
      <c r="R48" s="197"/>
      <c r="S48" s="198"/>
    </row>
    <row r="49" spans="1:25" ht="20" customHeight="1">
      <c r="A49" s="79"/>
      <c r="B49" s="351" t="s">
        <v>303</v>
      </c>
      <c r="C49" s="507"/>
      <c r="D49" s="507"/>
      <c r="E49" s="507"/>
      <c r="F49" s="510">
        <v>8.2000000000000003E-2</v>
      </c>
      <c r="G49" s="510"/>
      <c r="H49" s="208">
        <f>(H26+H27)*F49</f>
        <v>0</v>
      </c>
      <c r="I49" s="208">
        <f>(I26+I27)*F49</f>
        <v>0</v>
      </c>
      <c r="J49" s="208">
        <f>(J26+J27)*F49</f>
        <v>0</v>
      </c>
      <c r="K49" s="208">
        <f>(K26+K27)*F49</f>
        <v>0</v>
      </c>
      <c r="L49" s="208">
        <f>(L26+L27)*F49</f>
        <v>0</v>
      </c>
      <c r="M49" s="204">
        <f t="shared" si="17"/>
        <v>0</v>
      </c>
      <c r="N49" s="197"/>
      <c r="O49" s="197"/>
      <c r="P49" s="197"/>
      <c r="Q49" s="197"/>
      <c r="R49" s="197"/>
      <c r="S49" s="198"/>
    </row>
    <row r="50" spans="1:25" ht="24.75" customHeight="1">
      <c r="A50" s="79"/>
      <c r="B50" s="323" t="s">
        <v>300</v>
      </c>
      <c r="C50" s="507"/>
      <c r="D50" s="507"/>
      <c r="E50" s="507"/>
      <c r="F50" s="510">
        <v>0.3</v>
      </c>
      <c r="G50" s="510"/>
      <c r="H50" s="207">
        <f>(H28+H29+H30+H31)*F50</f>
        <v>0</v>
      </c>
      <c r="I50" s="207">
        <f>(I28+I29+I30+I31)*F50</f>
        <v>0</v>
      </c>
      <c r="J50" s="207">
        <f>(J28+J29+J30+J31)*F50</f>
        <v>0</v>
      </c>
      <c r="K50" s="207">
        <f>(K28+K29+K30+K31)*F50</f>
        <v>0</v>
      </c>
      <c r="L50" s="207">
        <f>(L28+L29+L30+L31)*F50</f>
        <v>0</v>
      </c>
      <c r="M50" s="204">
        <f t="shared" si="17"/>
        <v>0</v>
      </c>
      <c r="N50" s="198"/>
      <c r="O50" s="198"/>
      <c r="P50" s="198"/>
      <c r="Q50" s="198"/>
      <c r="R50" s="198"/>
      <c r="S50" s="198"/>
      <c r="U50" s="137" t="s">
        <v>124</v>
      </c>
      <c r="V50" s="137"/>
      <c r="W50" s="137"/>
      <c r="X50" s="138"/>
      <c r="Y50" s="139"/>
    </row>
    <row r="51" spans="1:25" ht="20" customHeight="1">
      <c r="A51" s="421" t="s">
        <v>36</v>
      </c>
      <c r="B51" s="411"/>
      <c r="C51" s="91"/>
      <c r="D51" s="91"/>
      <c r="E51" s="91"/>
      <c r="F51" s="91"/>
      <c r="G51" s="92"/>
      <c r="H51" s="97">
        <f>SUM(H35:H50)</f>
        <v>0</v>
      </c>
      <c r="I51" s="97">
        <f>SUM(I35:I50)</f>
        <v>0</v>
      </c>
      <c r="J51" s="97">
        <f>SUM(J35:J50)</f>
        <v>0</v>
      </c>
      <c r="K51" s="97">
        <f>SUM(K35:K50)</f>
        <v>0</v>
      </c>
      <c r="L51" s="97">
        <f>SUM(L35:L50)</f>
        <v>0</v>
      </c>
      <c r="M51" s="205">
        <f t="shared" si="17"/>
        <v>0</v>
      </c>
      <c r="N51" s="196"/>
      <c r="O51" s="196"/>
      <c r="P51" s="196"/>
      <c r="Q51" s="196"/>
      <c r="R51" s="196"/>
      <c r="S51" s="199"/>
      <c r="U51" s="140"/>
      <c r="V51" s="140"/>
      <c r="W51" s="140"/>
      <c r="X51" s="140"/>
      <c r="Y51" s="139"/>
    </row>
    <row r="52" spans="1:25" ht="20" customHeight="1">
      <c r="A52" s="79"/>
      <c r="B52" s="411"/>
      <c r="C52" s="530" t="s">
        <v>131</v>
      </c>
      <c r="D52" s="530"/>
      <c r="E52" s="530"/>
      <c r="F52" s="530"/>
      <c r="G52" s="531"/>
      <c r="H52" s="99">
        <f>H19+H32+H51</f>
        <v>0</v>
      </c>
      <c r="I52" s="99">
        <f>I19+I32+I51</f>
        <v>0</v>
      </c>
      <c r="J52" s="99">
        <f>J19+J32+J51</f>
        <v>0</v>
      </c>
      <c r="K52" s="99">
        <f>K19+K32+K51</f>
        <v>0</v>
      </c>
      <c r="L52" s="99">
        <f>L19+L32+L51</f>
        <v>0</v>
      </c>
      <c r="M52" s="206">
        <f t="shared" si="17"/>
        <v>0</v>
      </c>
      <c r="N52" s="200"/>
      <c r="O52" s="200"/>
      <c r="P52" s="200"/>
      <c r="Q52" s="200"/>
      <c r="R52" s="200"/>
      <c r="S52" s="194"/>
      <c r="W52" s="120"/>
      <c r="X52" s="141"/>
      <c r="Y52" s="120"/>
    </row>
    <row r="53" spans="1:25" ht="14.25" customHeight="1">
      <c r="A53" s="340"/>
      <c r="B53" s="408" t="s">
        <v>37</v>
      </c>
      <c r="C53" s="409"/>
      <c r="D53" s="409"/>
      <c r="E53" s="409"/>
      <c r="F53" s="409"/>
      <c r="G53" s="410"/>
      <c r="H53" s="413"/>
      <c r="I53" s="413"/>
      <c r="J53" s="414"/>
      <c r="K53" s="414"/>
      <c r="L53" s="414"/>
      <c r="M53" s="414"/>
      <c r="N53" s="200"/>
      <c r="O53" s="200"/>
      <c r="P53" s="200"/>
      <c r="Q53" s="200"/>
      <c r="R53" s="200"/>
      <c r="S53" s="194"/>
      <c r="W53" s="124"/>
      <c r="X53" s="120"/>
      <c r="Y53" s="123"/>
    </row>
    <row r="54" spans="1:25" ht="33.75" customHeight="1">
      <c r="A54" s="79"/>
      <c r="B54" s="319" t="s">
        <v>97</v>
      </c>
      <c r="C54" s="503" t="s">
        <v>322</v>
      </c>
      <c r="D54" s="504"/>
      <c r="E54" s="504"/>
      <c r="F54" s="504"/>
      <c r="G54" s="505"/>
      <c r="H54" s="100">
        <f>'Equipment '!C42</f>
        <v>0</v>
      </c>
      <c r="I54" s="100">
        <f>'Equipment '!D42</f>
        <v>0</v>
      </c>
      <c r="J54" s="100">
        <f>'Equipment '!E42</f>
        <v>0</v>
      </c>
      <c r="K54" s="100">
        <f>'Equipment '!F42</f>
        <v>0</v>
      </c>
      <c r="L54" s="100">
        <f>'Equipment '!G42</f>
        <v>0</v>
      </c>
      <c r="M54" s="114">
        <f t="shared" ref="M54:M80" si="19">SUM(H54:L54)</f>
        <v>0</v>
      </c>
      <c r="N54" s="200"/>
      <c r="O54" s="200"/>
      <c r="P54" s="200"/>
      <c r="Q54" s="200"/>
      <c r="R54" s="200"/>
      <c r="S54" s="194"/>
      <c r="W54" s="124"/>
      <c r="X54" s="120"/>
      <c r="Y54" s="123"/>
    </row>
    <row r="55" spans="1:25" ht="24.75" customHeight="1">
      <c r="A55" s="79"/>
      <c r="B55" s="319" t="s">
        <v>38</v>
      </c>
      <c r="C55" s="503" t="s">
        <v>288</v>
      </c>
      <c r="D55" s="504"/>
      <c r="E55" s="504"/>
      <c r="F55" s="504"/>
      <c r="G55" s="505"/>
      <c r="H55" s="103">
        <f>Travel!H41</f>
        <v>0</v>
      </c>
      <c r="I55" s="103">
        <f>Travel!I41</f>
        <v>0</v>
      </c>
      <c r="J55" s="103">
        <f>Travel!J41</f>
        <v>0</v>
      </c>
      <c r="K55" s="103">
        <f>Travel!K41</f>
        <v>0</v>
      </c>
      <c r="L55" s="103">
        <f>Travel!L41</f>
        <v>0</v>
      </c>
      <c r="M55" s="114">
        <f t="shared" si="19"/>
        <v>0</v>
      </c>
      <c r="N55" s="200"/>
      <c r="O55" s="200"/>
      <c r="P55" s="200"/>
      <c r="Q55" s="200"/>
      <c r="R55" s="200"/>
      <c r="S55" s="194"/>
      <c r="W55" s="123"/>
      <c r="X55" s="120"/>
      <c r="Y55" s="142"/>
    </row>
    <row r="56" spans="1:25" ht="29.5" customHeight="1">
      <c r="A56" s="79"/>
      <c r="B56" s="324" t="s">
        <v>152</v>
      </c>
      <c r="C56" s="503" t="s">
        <v>336</v>
      </c>
      <c r="D56" s="504"/>
      <c r="E56" s="504"/>
      <c r="F56" s="504"/>
      <c r="G56" s="505"/>
      <c r="H56" s="102">
        <f>'Participant Support Cost'!D7</f>
        <v>0</v>
      </c>
      <c r="I56" s="102">
        <f>'Participant Support Cost'!E7</f>
        <v>0</v>
      </c>
      <c r="J56" s="102">
        <f>'Participant Support Cost'!F7</f>
        <v>0</v>
      </c>
      <c r="K56" s="102">
        <f>'Participant Support Cost'!G7</f>
        <v>0</v>
      </c>
      <c r="L56" s="102">
        <f>'Participant Support Cost'!H7</f>
        <v>0</v>
      </c>
      <c r="M56" s="114">
        <f t="shared" si="19"/>
        <v>0</v>
      </c>
      <c r="N56" s="200"/>
      <c r="O56" s="200"/>
      <c r="P56" s="200"/>
      <c r="Q56" s="200"/>
      <c r="R56" s="200"/>
      <c r="S56" s="194"/>
      <c r="W56" s="123" t="s">
        <v>103</v>
      </c>
      <c r="X56" s="120"/>
      <c r="Y56" s="143"/>
    </row>
    <row r="57" spans="1:25" ht="29.5" customHeight="1">
      <c r="A57" s="79"/>
      <c r="B57" s="324" t="s">
        <v>92</v>
      </c>
      <c r="C57" s="524" t="s">
        <v>309</v>
      </c>
      <c r="D57" s="525"/>
      <c r="E57" s="525"/>
      <c r="F57" s="525"/>
      <c r="G57" s="526"/>
      <c r="H57" s="102">
        <f>Materials_Supplies!C42</f>
        <v>0</v>
      </c>
      <c r="I57" s="102">
        <f>Materials_Supplies!D42</f>
        <v>0</v>
      </c>
      <c r="J57" s="102">
        <f>Materials_Supplies!E42</f>
        <v>0</v>
      </c>
      <c r="K57" s="102">
        <f>Materials_Supplies!F42</f>
        <v>0</v>
      </c>
      <c r="L57" s="102">
        <f>Materials_Supplies!G42</f>
        <v>0</v>
      </c>
      <c r="M57" s="114">
        <f t="shared" si="19"/>
        <v>0</v>
      </c>
      <c r="N57" s="200"/>
      <c r="O57" s="200"/>
      <c r="P57" s="200"/>
      <c r="Q57" s="200"/>
      <c r="R57" s="200"/>
      <c r="S57" s="194"/>
      <c r="W57" s="123" t="s">
        <v>103</v>
      </c>
      <c r="X57" s="120"/>
      <c r="Y57" s="142"/>
    </row>
    <row r="58" spans="1:25" ht="20" customHeight="1">
      <c r="A58" s="79"/>
      <c r="B58" s="324" t="s">
        <v>150</v>
      </c>
      <c r="C58" s="327"/>
      <c r="D58" s="328"/>
      <c r="E58" s="328"/>
      <c r="F58" s="328"/>
      <c r="G58" s="329"/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14">
        <f t="shared" si="19"/>
        <v>0</v>
      </c>
      <c r="N58" s="200"/>
      <c r="O58" s="200"/>
      <c r="P58" s="200"/>
      <c r="Q58" s="200"/>
      <c r="R58" s="200"/>
      <c r="S58" s="194"/>
      <c r="W58" s="120"/>
      <c r="X58" s="120"/>
      <c r="Y58" s="123"/>
    </row>
    <row r="59" spans="1:25" ht="20" customHeight="1">
      <c r="A59" s="79"/>
      <c r="B59" s="325" t="s">
        <v>151</v>
      </c>
      <c r="C59" s="330"/>
      <c r="D59" s="330"/>
      <c r="E59" s="330"/>
      <c r="F59" s="330"/>
      <c r="G59" s="331"/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114">
        <f t="shared" si="19"/>
        <v>0</v>
      </c>
      <c r="N59" s="200"/>
      <c r="O59" s="200"/>
      <c r="P59" s="200"/>
      <c r="Q59" s="200"/>
      <c r="R59" s="200"/>
      <c r="S59" s="194"/>
    </row>
    <row r="60" spans="1:25" ht="20" customHeight="1">
      <c r="A60" s="79"/>
      <c r="B60" s="324" t="s">
        <v>167</v>
      </c>
      <c r="C60" s="332"/>
      <c r="D60" s="332"/>
      <c r="E60" s="333"/>
      <c r="F60" s="333"/>
      <c r="G60" s="333"/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14">
        <f t="shared" si="19"/>
        <v>0</v>
      </c>
      <c r="N60" s="200"/>
      <c r="O60" s="200"/>
      <c r="P60" s="200"/>
      <c r="Q60" s="200"/>
      <c r="R60" s="200"/>
      <c r="S60" s="194"/>
      <c r="W60" s="75"/>
    </row>
    <row r="61" spans="1:25" ht="29.5" customHeight="1">
      <c r="A61" s="79"/>
      <c r="B61" s="326" t="str">
        <f>Subawards!A3</f>
        <v>Subawardee 1</v>
      </c>
      <c r="C61" s="541" t="s">
        <v>310</v>
      </c>
      <c r="D61" s="542"/>
      <c r="E61" s="542"/>
      <c r="F61" s="542"/>
      <c r="G61" s="543"/>
      <c r="H61" s="163">
        <f>Subawards!C3</f>
        <v>0</v>
      </c>
      <c r="I61" s="163">
        <f>Subawards!D3</f>
        <v>0</v>
      </c>
      <c r="J61" s="163">
        <f>Subawards!E3</f>
        <v>0</v>
      </c>
      <c r="K61" s="163">
        <f>Subawards!F3</f>
        <v>0</v>
      </c>
      <c r="L61" s="163">
        <f>Subawards!G3</f>
        <v>0</v>
      </c>
      <c r="M61" s="164">
        <f t="shared" si="19"/>
        <v>0</v>
      </c>
      <c r="N61" s="200"/>
      <c r="O61" s="200"/>
      <c r="P61" s="200"/>
      <c r="Q61" s="200"/>
      <c r="R61" s="200"/>
      <c r="S61" s="194"/>
      <c r="W61" s="75"/>
    </row>
    <row r="62" spans="1:25" ht="20" customHeight="1">
      <c r="A62" s="79"/>
      <c r="B62" s="326" t="str">
        <f>Subawards!A4</f>
        <v>Subawardee 2</v>
      </c>
      <c r="C62" s="336"/>
      <c r="D62" s="332"/>
      <c r="E62" s="332"/>
      <c r="F62" s="332"/>
      <c r="G62" s="337"/>
      <c r="H62" s="163">
        <f>Subawards!C4</f>
        <v>0</v>
      </c>
      <c r="I62" s="163">
        <f>Subawards!D4</f>
        <v>0</v>
      </c>
      <c r="J62" s="163">
        <f>Subawards!E4</f>
        <v>0</v>
      </c>
      <c r="K62" s="163">
        <f>Subawards!F4</f>
        <v>0</v>
      </c>
      <c r="L62" s="163">
        <f>Subawards!G4</f>
        <v>0</v>
      </c>
      <c r="M62" s="164">
        <f t="shared" si="19"/>
        <v>0</v>
      </c>
      <c r="N62" s="200"/>
      <c r="O62" s="200"/>
      <c r="P62" s="200"/>
      <c r="Q62" s="200"/>
      <c r="R62" s="200"/>
      <c r="S62" s="194"/>
      <c r="W62" s="75"/>
    </row>
    <row r="63" spans="1:25" ht="20" customHeight="1">
      <c r="A63" s="79"/>
      <c r="B63" s="326" t="str">
        <f>Subawards!A5</f>
        <v>Subawardee 3</v>
      </c>
      <c r="C63" s="336"/>
      <c r="D63" s="332"/>
      <c r="E63" s="332"/>
      <c r="F63" s="332"/>
      <c r="G63" s="337"/>
      <c r="H63" s="163">
        <f>Subawards!C5</f>
        <v>0</v>
      </c>
      <c r="I63" s="163">
        <f>Subawards!D5</f>
        <v>0</v>
      </c>
      <c r="J63" s="163">
        <f>Subawards!E5</f>
        <v>0</v>
      </c>
      <c r="K63" s="163">
        <f>Subawards!F5</f>
        <v>0</v>
      </c>
      <c r="L63" s="163">
        <f>Subawards!G5</f>
        <v>0</v>
      </c>
      <c r="M63" s="164">
        <f t="shared" si="19"/>
        <v>0</v>
      </c>
      <c r="N63" s="200"/>
      <c r="O63" s="200"/>
      <c r="P63" s="200"/>
      <c r="Q63" s="200"/>
      <c r="R63" s="200"/>
      <c r="S63" s="194"/>
      <c r="W63" s="75"/>
    </row>
    <row r="64" spans="1:25" ht="20" customHeight="1">
      <c r="A64" s="79"/>
      <c r="B64" s="326" t="str">
        <f>Subawards!A6</f>
        <v>Subawardee 4</v>
      </c>
      <c r="C64" s="336"/>
      <c r="D64" s="332"/>
      <c r="E64" s="332"/>
      <c r="F64" s="332"/>
      <c r="G64" s="337"/>
      <c r="H64" s="163">
        <f>Subawards!C6</f>
        <v>0</v>
      </c>
      <c r="I64" s="163">
        <f>Subawards!D6</f>
        <v>0</v>
      </c>
      <c r="J64" s="163">
        <f>Subawards!E6</f>
        <v>0</v>
      </c>
      <c r="K64" s="163">
        <f>Subawards!F6</f>
        <v>0</v>
      </c>
      <c r="L64" s="163">
        <f>Subawards!G6</f>
        <v>0</v>
      </c>
      <c r="M64" s="164">
        <f t="shared" si="19"/>
        <v>0</v>
      </c>
      <c r="N64" s="200"/>
      <c r="O64" s="200"/>
      <c r="P64" s="200"/>
      <c r="Q64" s="200"/>
      <c r="R64" s="200"/>
      <c r="S64" s="194"/>
      <c r="W64" s="75"/>
    </row>
    <row r="65" spans="1:25" ht="20" customHeight="1">
      <c r="A65" s="79"/>
      <c r="B65" s="326" t="str">
        <f>Subawards!A7</f>
        <v>Subawardee 5</v>
      </c>
      <c r="C65" s="336"/>
      <c r="D65" s="332"/>
      <c r="E65" s="332"/>
      <c r="F65" s="332"/>
      <c r="G65" s="337"/>
      <c r="H65" s="163">
        <f>Subawards!C7</f>
        <v>0</v>
      </c>
      <c r="I65" s="163">
        <f>Subawards!D7</f>
        <v>0</v>
      </c>
      <c r="J65" s="163">
        <f>Subawards!E7</f>
        <v>0</v>
      </c>
      <c r="K65" s="163">
        <f>Subawards!F7</f>
        <v>0</v>
      </c>
      <c r="L65" s="163">
        <f>Subawards!G7</f>
        <v>0</v>
      </c>
      <c r="M65" s="164">
        <f t="shared" si="19"/>
        <v>0</v>
      </c>
      <c r="N65" s="200"/>
      <c r="O65" s="200"/>
      <c r="P65" s="200"/>
      <c r="Q65" s="200"/>
      <c r="R65" s="200"/>
      <c r="S65" s="194"/>
      <c r="W65" s="75"/>
    </row>
    <row r="66" spans="1:25" ht="20" customHeight="1">
      <c r="A66" s="79"/>
      <c r="B66" s="326" t="str">
        <f>Subawards!A8</f>
        <v>Subawardee 6</v>
      </c>
      <c r="C66" s="336"/>
      <c r="D66" s="332"/>
      <c r="E66" s="332"/>
      <c r="F66" s="332"/>
      <c r="G66" s="337"/>
      <c r="H66" s="163">
        <f>Subawards!C8</f>
        <v>0</v>
      </c>
      <c r="I66" s="163">
        <f>Subawards!D8</f>
        <v>0</v>
      </c>
      <c r="J66" s="163">
        <f>Subawards!E8</f>
        <v>0</v>
      </c>
      <c r="K66" s="163">
        <f>Subawards!F8</f>
        <v>0</v>
      </c>
      <c r="L66" s="163">
        <f>Subawards!G8</f>
        <v>0</v>
      </c>
      <c r="M66" s="164">
        <f t="shared" si="19"/>
        <v>0</v>
      </c>
      <c r="N66" s="200"/>
      <c r="O66" s="200"/>
      <c r="P66" s="200"/>
      <c r="Q66" s="200"/>
      <c r="R66" s="200"/>
      <c r="S66" s="194"/>
      <c r="W66" s="75"/>
    </row>
    <row r="67" spans="1:25" ht="20" customHeight="1">
      <c r="A67" s="79"/>
      <c r="B67" s="326" t="str">
        <f>Subawards!A9</f>
        <v>Subawardee 7</v>
      </c>
      <c r="C67" s="336"/>
      <c r="D67" s="332"/>
      <c r="E67" s="332"/>
      <c r="F67" s="332"/>
      <c r="G67" s="337"/>
      <c r="H67" s="163">
        <f>Subawards!C9</f>
        <v>0</v>
      </c>
      <c r="I67" s="163">
        <f>Subawards!D9</f>
        <v>0</v>
      </c>
      <c r="J67" s="163">
        <f>Subawards!E9</f>
        <v>0</v>
      </c>
      <c r="K67" s="163">
        <f>Subawards!F9</f>
        <v>0</v>
      </c>
      <c r="L67" s="163">
        <f>Subawards!G9</f>
        <v>0</v>
      </c>
      <c r="M67" s="164">
        <f t="shared" si="19"/>
        <v>0</v>
      </c>
      <c r="N67" s="200"/>
      <c r="O67" s="200"/>
      <c r="P67" s="200"/>
      <c r="Q67" s="200"/>
      <c r="R67" s="200"/>
      <c r="S67" s="194"/>
      <c r="W67" s="75"/>
    </row>
    <row r="68" spans="1:25" ht="20" customHeight="1">
      <c r="A68" s="79"/>
      <c r="B68" s="326" t="str">
        <f>Subawards!A10</f>
        <v>Subawardee 8</v>
      </c>
      <c r="C68" s="336"/>
      <c r="D68" s="332"/>
      <c r="E68" s="332"/>
      <c r="F68" s="332"/>
      <c r="G68" s="337"/>
      <c r="H68" s="163">
        <f>Subawards!C10</f>
        <v>0</v>
      </c>
      <c r="I68" s="163">
        <f>Subawards!D10</f>
        <v>0</v>
      </c>
      <c r="J68" s="163">
        <f>Subawards!E10</f>
        <v>0</v>
      </c>
      <c r="K68" s="163">
        <f>Subawards!F10</f>
        <v>0</v>
      </c>
      <c r="L68" s="163">
        <f>Subawards!G10</f>
        <v>0</v>
      </c>
      <c r="M68" s="164">
        <f t="shared" si="19"/>
        <v>0</v>
      </c>
      <c r="N68" s="200"/>
      <c r="O68" s="200"/>
      <c r="P68" s="200"/>
      <c r="Q68" s="200"/>
      <c r="R68" s="200"/>
      <c r="S68" s="194"/>
      <c r="W68" s="75"/>
    </row>
    <row r="69" spans="1:25" ht="20" customHeight="1">
      <c r="A69" s="79"/>
      <c r="B69" s="326" t="str">
        <f>Subawards!A11</f>
        <v>Subawardee 9</v>
      </c>
      <c r="C69" s="336"/>
      <c r="D69" s="332"/>
      <c r="E69" s="332"/>
      <c r="F69" s="332"/>
      <c r="G69" s="337"/>
      <c r="H69" s="163">
        <f>Subawards!C11</f>
        <v>0</v>
      </c>
      <c r="I69" s="163">
        <f>Subawards!D11</f>
        <v>0</v>
      </c>
      <c r="J69" s="163">
        <f>Subawards!E11</f>
        <v>0</v>
      </c>
      <c r="K69" s="163">
        <f>Subawards!F11</f>
        <v>0</v>
      </c>
      <c r="L69" s="163">
        <f>Subawards!G11</f>
        <v>0</v>
      </c>
      <c r="M69" s="164">
        <f t="shared" si="19"/>
        <v>0</v>
      </c>
      <c r="N69" s="200"/>
      <c r="O69" s="200"/>
      <c r="P69" s="200"/>
      <c r="Q69" s="200"/>
      <c r="R69" s="200"/>
      <c r="S69" s="200"/>
    </row>
    <row r="70" spans="1:25" ht="20" customHeight="1">
      <c r="A70" s="79"/>
      <c r="B70" s="326" t="str">
        <f>Subawards!A12</f>
        <v>Subawardee 10</v>
      </c>
      <c r="C70" s="336"/>
      <c r="D70" s="332"/>
      <c r="E70" s="332"/>
      <c r="F70" s="332"/>
      <c r="G70" s="337"/>
      <c r="H70" s="163">
        <f>Subawards!C12</f>
        <v>0</v>
      </c>
      <c r="I70" s="163">
        <f>Subawards!D12</f>
        <v>0</v>
      </c>
      <c r="J70" s="163">
        <f>Subawards!E12</f>
        <v>0</v>
      </c>
      <c r="K70" s="163">
        <f>Subawards!F12</f>
        <v>0</v>
      </c>
      <c r="L70" s="163">
        <f>Subawards!G12</f>
        <v>0</v>
      </c>
      <c r="M70" s="164">
        <f t="shared" si="19"/>
        <v>0</v>
      </c>
      <c r="N70" s="200"/>
      <c r="O70" s="200"/>
      <c r="P70" s="200"/>
      <c r="Q70" s="200"/>
      <c r="R70" s="200"/>
      <c r="S70" s="194"/>
      <c r="W70" s="124" t="s">
        <v>103</v>
      </c>
      <c r="X70" s="120"/>
      <c r="Y70" s="144"/>
    </row>
    <row r="71" spans="1:25" ht="20" customHeight="1">
      <c r="A71" s="79"/>
      <c r="B71" s="415"/>
      <c r="C71" s="416"/>
      <c r="D71" s="417" t="s">
        <v>337</v>
      </c>
      <c r="E71" s="418"/>
      <c r="F71" s="418"/>
      <c r="G71" s="419"/>
      <c r="H71" s="422">
        <f>SUM(H61:H70)</f>
        <v>0</v>
      </c>
      <c r="I71" s="422">
        <f>SUM(I61:I70)</f>
        <v>0</v>
      </c>
      <c r="J71" s="422">
        <f>SUM(J61:J70)</f>
        <v>0</v>
      </c>
      <c r="K71" s="422">
        <f>SUM(K61:K70)</f>
        <v>0</v>
      </c>
      <c r="L71" s="422">
        <f>SUM(L61:L70)</f>
        <v>0</v>
      </c>
      <c r="M71" s="422">
        <f t="shared" si="19"/>
        <v>0</v>
      </c>
      <c r="N71" s="200"/>
      <c r="O71" s="200"/>
      <c r="P71" s="200"/>
      <c r="Q71" s="200"/>
      <c r="R71" s="200"/>
      <c r="S71" s="194"/>
      <c r="W71" s="75"/>
    </row>
    <row r="72" spans="1:25" ht="20" customHeight="1">
      <c r="A72" s="79"/>
      <c r="B72" s="539" t="s">
        <v>338</v>
      </c>
      <c r="C72" s="497"/>
      <c r="D72" s="497"/>
      <c r="E72" s="497"/>
      <c r="F72" s="497"/>
      <c r="G72" s="540"/>
      <c r="H72" s="422">
        <v>0</v>
      </c>
      <c r="I72" s="422">
        <v>0</v>
      </c>
      <c r="J72" s="422">
        <v>0</v>
      </c>
      <c r="K72" s="422">
        <v>0</v>
      </c>
      <c r="L72" s="422">
        <v>0</v>
      </c>
      <c r="M72" s="493">
        <f>SUM(H72:L72)</f>
        <v>0</v>
      </c>
      <c r="N72" s="200"/>
      <c r="O72" s="200"/>
      <c r="P72" s="200"/>
      <c r="Q72" s="200"/>
      <c r="R72" s="200"/>
      <c r="S72" s="194"/>
      <c r="W72" s="75"/>
    </row>
    <row r="73" spans="1:25" ht="20" customHeight="1">
      <c r="A73" s="79"/>
      <c r="B73" s="324" t="s">
        <v>125</v>
      </c>
      <c r="C73" s="332"/>
      <c r="D73" s="332"/>
      <c r="E73" s="332"/>
      <c r="F73" s="332"/>
      <c r="G73" s="334"/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14">
        <f t="shared" si="19"/>
        <v>0</v>
      </c>
      <c r="N73" s="200"/>
      <c r="O73" s="200"/>
      <c r="P73" s="200"/>
      <c r="Q73" s="200"/>
      <c r="R73" s="200"/>
      <c r="S73" s="194"/>
      <c r="W73" s="120"/>
      <c r="X73" s="120"/>
      <c r="Y73" s="123"/>
    </row>
    <row r="74" spans="1:25" ht="20" customHeight="1">
      <c r="A74" s="79"/>
      <c r="B74" s="326" t="s">
        <v>134</v>
      </c>
      <c r="C74" s="335"/>
      <c r="D74" s="332"/>
      <c r="E74" s="332"/>
      <c r="F74" s="332"/>
      <c r="G74" s="334"/>
      <c r="H74" s="163">
        <v>0</v>
      </c>
      <c r="I74" s="163">
        <v>0</v>
      </c>
      <c r="J74" s="163">
        <v>0</v>
      </c>
      <c r="K74" s="163">
        <v>0</v>
      </c>
      <c r="L74" s="163">
        <v>0</v>
      </c>
      <c r="M74" s="164">
        <f t="shared" si="19"/>
        <v>0</v>
      </c>
      <c r="N74" s="200"/>
      <c r="O74" s="200"/>
      <c r="P74" s="200"/>
      <c r="Q74" s="200"/>
      <c r="R74" s="200"/>
      <c r="S74" s="194"/>
      <c r="W74" s="120"/>
      <c r="X74" s="145"/>
      <c r="Y74" s="146"/>
    </row>
    <row r="75" spans="1:25" ht="20" customHeight="1">
      <c r="A75" s="79"/>
      <c r="B75" s="324" t="s">
        <v>105</v>
      </c>
      <c r="C75" s="518" t="s">
        <v>165</v>
      </c>
      <c r="D75" s="519"/>
      <c r="E75" s="519"/>
      <c r="F75" s="519"/>
      <c r="G75" s="520"/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14">
        <f t="shared" si="19"/>
        <v>0</v>
      </c>
      <c r="N75" s="200"/>
      <c r="O75" s="200"/>
      <c r="P75" s="200"/>
      <c r="Q75" s="200"/>
      <c r="R75" s="200"/>
      <c r="S75" s="194"/>
      <c r="W75" s="120"/>
      <c r="X75" s="120"/>
      <c r="Y75" s="120"/>
    </row>
    <row r="76" spans="1:25" ht="20" customHeight="1">
      <c r="A76" s="79"/>
      <c r="B76" s="324" t="s">
        <v>236</v>
      </c>
      <c r="C76" s="332"/>
      <c r="D76" s="332"/>
      <c r="E76" s="333"/>
      <c r="F76" s="333"/>
      <c r="G76" s="333"/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14">
        <f t="shared" si="19"/>
        <v>0</v>
      </c>
      <c r="N76" s="200"/>
      <c r="O76" s="200"/>
      <c r="P76" s="200"/>
      <c r="Q76" s="200"/>
      <c r="R76" s="200"/>
      <c r="S76" s="194"/>
      <c r="W76" s="120"/>
      <c r="X76" s="120"/>
      <c r="Y76" s="123"/>
    </row>
    <row r="77" spans="1:25" ht="20" customHeight="1">
      <c r="A77" s="79"/>
      <c r="B77" s="324" t="s">
        <v>236</v>
      </c>
      <c r="C77" s="332"/>
      <c r="D77" s="332"/>
      <c r="E77" s="333"/>
      <c r="F77" s="333"/>
      <c r="G77" s="333"/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14">
        <f t="shared" si="19"/>
        <v>0</v>
      </c>
      <c r="N77" s="200"/>
      <c r="O77" s="200"/>
      <c r="P77" s="200"/>
      <c r="Q77" s="200"/>
      <c r="R77" s="200"/>
      <c r="S77" s="194"/>
      <c r="W77" s="120"/>
      <c r="X77" s="120"/>
      <c r="Y77" s="123"/>
    </row>
    <row r="78" spans="1:25" ht="20" customHeight="1">
      <c r="A78" s="79"/>
      <c r="B78" s="324" t="s">
        <v>236</v>
      </c>
      <c r="C78" s="332"/>
      <c r="D78" s="332"/>
      <c r="E78" s="333"/>
      <c r="F78" s="333"/>
      <c r="G78" s="333"/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14">
        <f t="shared" si="19"/>
        <v>0</v>
      </c>
      <c r="N78" s="200"/>
      <c r="O78" s="200"/>
      <c r="P78" s="200"/>
      <c r="Q78" s="200"/>
      <c r="R78" s="200"/>
      <c r="S78" s="194"/>
      <c r="W78" s="120"/>
      <c r="X78" s="120"/>
      <c r="Y78" s="123"/>
    </row>
    <row r="79" spans="1:25" ht="20" customHeight="1">
      <c r="A79" s="79"/>
      <c r="B79" s="324" t="s">
        <v>237</v>
      </c>
      <c r="C79" s="332"/>
      <c r="D79" s="332"/>
      <c r="E79" s="333"/>
      <c r="F79" s="333"/>
      <c r="G79" s="333"/>
      <c r="H79" s="104">
        <v>0</v>
      </c>
      <c r="I79" s="104">
        <v>0</v>
      </c>
      <c r="J79" s="104">
        <v>0</v>
      </c>
      <c r="K79" s="104">
        <v>0</v>
      </c>
      <c r="L79" s="104">
        <v>0</v>
      </c>
      <c r="M79" s="114">
        <f t="shared" si="19"/>
        <v>0</v>
      </c>
      <c r="N79" s="194"/>
      <c r="O79" s="194"/>
      <c r="P79" s="194"/>
      <c r="Q79" s="194"/>
      <c r="R79" s="194"/>
      <c r="S79" s="194"/>
    </row>
    <row r="80" spans="1:25" ht="20" customHeight="1">
      <c r="A80" s="79"/>
      <c r="B80" s="324" t="s">
        <v>236</v>
      </c>
      <c r="C80" s="332"/>
      <c r="D80" s="332"/>
      <c r="E80" s="333"/>
      <c r="F80" s="333"/>
      <c r="G80" s="333"/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14">
        <f t="shared" si="19"/>
        <v>0</v>
      </c>
      <c r="N80" s="200"/>
      <c r="O80" s="200"/>
      <c r="P80" s="200"/>
      <c r="Q80" s="200"/>
      <c r="R80" s="200"/>
      <c r="S80" s="200"/>
    </row>
    <row r="81" spans="1:28" ht="20" customHeight="1">
      <c r="A81" s="421" t="s">
        <v>39</v>
      </c>
      <c r="B81" s="90"/>
      <c r="C81" s="91"/>
      <c r="D81" s="91"/>
      <c r="E81" s="91"/>
      <c r="F81" s="91"/>
      <c r="G81" s="159"/>
      <c r="H81" s="93">
        <f>H52+H54+H55+H56+H57+H58+H59+H60+H71+H73+H74+H75+H76+H77+H78+H79+H80</f>
        <v>0</v>
      </c>
      <c r="I81" s="93">
        <f>I52+I54+I55+I56+I57+I58+I59+I60+I71+I73+I74+I75+I76+I77+I78+I79+I80</f>
        <v>0</v>
      </c>
      <c r="J81" s="93">
        <f>J52+J54+J55+J56+J57+J58+J59+J60+J71+J73+J74+J75+J76+J77+J78+J79+J80</f>
        <v>0</v>
      </c>
      <c r="K81" s="93">
        <f>K52+K54+K55+K56+K57+K58+K59+K60+K71+K73+K74+K75+K76+K77+K78+K79+K80</f>
        <v>0</v>
      </c>
      <c r="L81" s="93">
        <f>L52+L54+L55+L56+L57+L58+L59+L60+L71+L73+L74+L75+L76+L77+L78+L79+L80</f>
        <v>0</v>
      </c>
      <c r="M81" s="93">
        <f>SUM(H81:L81)</f>
        <v>0</v>
      </c>
      <c r="N81" s="200"/>
      <c r="O81" s="200"/>
      <c r="P81" s="200"/>
      <c r="Q81" s="200"/>
      <c r="R81" s="200"/>
      <c r="S81" s="200"/>
      <c r="U81" s="147" t="s">
        <v>118</v>
      </c>
      <c r="V81" s="178"/>
      <c r="W81" s="213"/>
      <c r="X81" s="213"/>
      <c r="Y81" s="213"/>
      <c r="Z81" s="213"/>
      <c r="AA81" s="213"/>
      <c r="AB81" s="213"/>
    </row>
    <row r="82" spans="1:28" ht="20" customHeight="1" thickBot="1">
      <c r="A82" s="340"/>
      <c r="B82" s="150"/>
      <c r="C82" s="151"/>
      <c r="D82" s="151"/>
      <c r="E82" s="151"/>
      <c r="F82" s="105"/>
      <c r="G82" s="106"/>
      <c r="H82" s="160"/>
      <c r="I82" s="160"/>
      <c r="J82" s="160"/>
      <c r="K82" s="160"/>
      <c r="L82" s="160"/>
      <c r="M82" s="160"/>
      <c r="N82" s="194"/>
      <c r="O82" s="194"/>
      <c r="P82" s="194"/>
      <c r="Q82" s="194"/>
      <c r="R82" s="194"/>
      <c r="S82" s="194"/>
      <c r="U82" s="121" t="s">
        <v>119</v>
      </c>
      <c r="V82" s="142">
        <f>M83</f>
        <v>0</v>
      </c>
      <c r="W82" s="214"/>
      <c r="X82" s="215"/>
      <c r="Y82" s="215"/>
      <c r="Z82" s="215"/>
      <c r="AA82" s="215"/>
      <c r="AB82" s="216"/>
    </row>
    <row r="83" spans="1:28" ht="18" customHeight="1">
      <c r="A83" s="152"/>
      <c r="C83" s="105"/>
      <c r="D83" s="105"/>
      <c r="E83" s="105"/>
      <c r="F83" s="535" t="s">
        <v>107</v>
      </c>
      <c r="G83" s="536"/>
      <c r="H83" s="420">
        <f>H81</f>
        <v>0</v>
      </c>
      <c r="I83" s="420">
        <f>I81</f>
        <v>0</v>
      </c>
      <c r="J83" s="420">
        <f t="shared" ref="J83:K83" si="20">J81</f>
        <v>0</v>
      </c>
      <c r="K83" s="420">
        <f t="shared" si="20"/>
        <v>0</v>
      </c>
      <c r="L83" s="420">
        <f t="shared" ref="L83" si="21">L81</f>
        <v>0</v>
      </c>
      <c r="M83" s="420">
        <f>SUM(H83:L83)</f>
        <v>0</v>
      </c>
      <c r="N83" s="200"/>
      <c r="O83" s="200"/>
      <c r="P83" s="200"/>
      <c r="Q83" s="200"/>
      <c r="R83" s="200"/>
      <c r="S83" s="200"/>
      <c r="U83" s="121" t="s">
        <v>120</v>
      </c>
      <c r="V83" s="142">
        <f>M54</f>
        <v>0</v>
      </c>
      <c r="W83" s="214"/>
      <c r="X83" s="215"/>
      <c r="Y83" s="215"/>
      <c r="Z83" s="215"/>
      <c r="AA83" s="215"/>
      <c r="AB83" s="216"/>
    </row>
    <row r="84" spans="1:28" ht="18" customHeight="1">
      <c r="A84" s="98"/>
      <c r="B84" s="98"/>
      <c r="C84" s="98"/>
      <c r="D84" s="98"/>
      <c r="E84" s="98"/>
      <c r="F84" s="537" t="s">
        <v>132</v>
      </c>
      <c r="G84" s="538"/>
      <c r="H84" s="348">
        <f>H81-H54-H75-H71-H56+H72</f>
        <v>0</v>
      </c>
      <c r="I84" s="348">
        <f>I81-I54-I75-I71-I56+I72</f>
        <v>0</v>
      </c>
      <c r="J84" s="348">
        <f>J81-J54-J75-J71-J56+J72</f>
        <v>0</v>
      </c>
      <c r="K84" s="348">
        <f>K81-K54-K75-K71-K56+K72</f>
        <v>0</v>
      </c>
      <c r="L84" s="348">
        <f>L81-L54-L75-L71-L56+L72</f>
        <v>0</v>
      </c>
      <c r="M84" s="348">
        <f>SUM(H84:L84)</f>
        <v>0</v>
      </c>
      <c r="N84" s="200"/>
      <c r="O84" s="200"/>
      <c r="P84" s="200"/>
      <c r="Q84" s="200"/>
      <c r="R84" s="200"/>
      <c r="S84" s="200"/>
      <c r="T84" s="131" t="s">
        <v>103</v>
      </c>
      <c r="U84" s="125" t="s">
        <v>121</v>
      </c>
      <c r="V84" s="179" t="e">
        <f>#REF!</f>
        <v>#REF!</v>
      </c>
      <c r="W84" s="214"/>
      <c r="X84" s="215"/>
      <c r="Y84" s="215"/>
      <c r="Z84" s="215"/>
      <c r="AA84" s="215"/>
      <c r="AB84" s="216"/>
    </row>
    <row r="85" spans="1:28" ht="20.25" customHeight="1">
      <c r="B85" s="153"/>
      <c r="C85" s="212"/>
      <c r="D85" s="212"/>
      <c r="F85" s="154" t="s">
        <v>133</v>
      </c>
      <c r="G85" s="149">
        <v>0.57499999999999996</v>
      </c>
      <c r="H85" s="349">
        <f>SUM(H84*G85)</f>
        <v>0</v>
      </c>
      <c r="I85" s="349">
        <f>SUM(I84*G85)</f>
        <v>0</v>
      </c>
      <c r="J85" s="349">
        <f>SUM(J84*G85)</f>
        <v>0</v>
      </c>
      <c r="K85" s="349">
        <f>SUM(K84*G85)</f>
        <v>0</v>
      </c>
      <c r="L85" s="349">
        <f>SUM(L84*G85)</f>
        <v>0</v>
      </c>
      <c r="M85" s="349">
        <f>SUM(H85:L85)</f>
        <v>0</v>
      </c>
      <c r="S85" s="107"/>
      <c r="U85" s="121" t="s">
        <v>119</v>
      </c>
      <c r="V85" s="123" t="e">
        <f>SUM(V82-V83-V84)</f>
        <v>#REF!</v>
      </c>
      <c r="W85" s="174"/>
      <c r="X85" s="175"/>
      <c r="Y85" s="175"/>
      <c r="Z85" s="175"/>
      <c r="AA85" s="175"/>
      <c r="AB85" s="176"/>
    </row>
    <row r="86" spans="1:28" ht="20" customHeight="1" thickBot="1">
      <c r="B86" s="212"/>
      <c r="C86" s="212"/>
      <c r="D86" s="212"/>
      <c r="E86" s="153"/>
      <c r="F86" s="516" t="s">
        <v>108</v>
      </c>
      <c r="G86" s="517"/>
      <c r="H86" s="350">
        <f>SUM(H85+H83)</f>
        <v>0</v>
      </c>
      <c r="I86" s="350">
        <f>SUM(I85+I83)</f>
        <v>0</v>
      </c>
      <c r="J86" s="350">
        <f t="shared" ref="J86:L86" si="22">SUM(J85+J83)</f>
        <v>0</v>
      </c>
      <c r="K86" s="350">
        <f t="shared" si="22"/>
        <v>0</v>
      </c>
      <c r="L86" s="350">
        <f t="shared" si="22"/>
        <v>0</v>
      </c>
      <c r="M86" s="350">
        <f>SUM(M83,M85)</f>
        <v>0</v>
      </c>
      <c r="N86" s="200"/>
      <c r="O86" s="200"/>
      <c r="P86" s="200"/>
      <c r="Q86" s="200"/>
      <c r="R86" s="200"/>
      <c r="S86" s="200"/>
      <c r="U86" s="125" t="s">
        <v>122</v>
      </c>
      <c r="V86" s="180" t="s">
        <v>103</v>
      </c>
      <c r="W86" s="174"/>
      <c r="X86" s="175"/>
      <c r="Y86" s="175"/>
      <c r="Z86" s="175"/>
      <c r="AA86" s="175"/>
      <c r="AB86" s="176"/>
    </row>
    <row r="87" spans="1:28" ht="18" customHeight="1">
      <c r="B87" s="212"/>
      <c r="C87" s="212"/>
      <c r="D87" s="212"/>
      <c r="N87" s="200"/>
      <c r="O87" s="200"/>
      <c r="P87" s="200"/>
      <c r="Q87" s="200"/>
      <c r="R87" s="200"/>
      <c r="S87" s="200"/>
      <c r="U87" s="121" t="s">
        <v>103</v>
      </c>
      <c r="V87" s="122" t="e">
        <f>SUM(V85:V86)</f>
        <v>#REF!</v>
      </c>
      <c r="W87" s="174"/>
      <c r="X87" s="175">
        <f t="shared" ref="X87:X91" si="23">W87*100000</f>
        <v>0</v>
      </c>
      <c r="Y87" s="175">
        <f t="shared" ref="Y87:Y91" si="24">100000-(W87*100000)</f>
        <v>100000</v>
      </c>
      <c r="Z87" s="175">
        <f t="shared" ref="Z87:Z91" si="25">SUM(X87:Y87)</f>
        <v>100000</v>
      </c>
      <c r="AA87" s="175">
        <f t="shared" ref="AA87:AA91" si="26">SUM(Z87/Y87)</f>
        <v>1</v>
      </c>
      <c r="AB87" s="176" t="s">
        <v>103</v>
      </c>
    </row>
    <row r="88" spans="1:28" ht="18" customHeight="1">
      <c r="A88" s="152"/>
      <c r="C88" s="105"/>
      <c r="D88" s="105"/>
      <c r="E88" s="105"/>
      <c r="L88" s="77" t="s">
        <v>103</v>
      </c>
      <c r="N88" s="200"/>
      <c r="O88" s="200"/>
      <c r="P88" s="200"/>
      <c r="Q88" s="200"/>
      <c r="R88" s="200"/>
      <c r="S88" s="200"/>
      <c r="T88" s="131" t="s">
        <v>103</v>
      </c>
      <c r="U88" s="121"/>
      <c r="V88" s="127"/>
      <c r="W88" s="174"/>
      <c r="X88" s="175">
        <f t="shared" si="23"/>
        <v>0</v>
      </c>
      <c r="Y88" s="175">
        <f t="shared" si="24"/>
        <v>100000</v>
      </c>
      <c r="Z88" s="175">
        <f t="shared" si="25"/>
        <v>100000</v>
      </c>
      <c r="AA88" s="175">
        <f t="shared" si="26"/>
        <v>1</v>
      </c>
      <c r="AB88" s="176" t="s">
        <v>103</v>
      </c>
    </row>
    <row r="89" spans="1:28">
      <c r="U89" s="121" t="s">
        <v>119</v>
      </c>
      <c r="V89" s="130">
        <f>M83</f>
        <v>0</v>
      </c>
      <c r="W89" s="174"/>
      <c r="X89" s="175">
        <f t="shared" si="23"/>
        <v>0</v>
      </c>
      <c r="Y89" s="175">
        <f t="shared" si="24"/>
        <v>100000</v>
      </c>
      <c r="Z89" s="175">
        <f t="shared" si="25"/>
        <v>100000</v>
      </c>
      <c r="AA89" s="175">
        <f t="shared" si="26"/>
        <v>1</v>
      </c>
      <c r="AB89" s="176" t="s">
        <v>103</v>
      </c>
    </row>
    <row r="90" spans="1:28">
      <c r="C90" s="153"/>
      <c r="D90" s="153"/>
      <c r="E90" s="153"/>
      <c r="P90" s="201"/>
      <c r="U90" s="125" t="s">
        <v>123</v>
      </c>
      <c r="V90" s="126" t="e">
        <f>#REF!</f>
        <v>#REF!</v>
      </c>
      <c r="W90" s="174"/>
      <c r="X90" s="175">
        <f t="shared" si="23"/>
        <v>0</v>
      </c>
      <c r="Y90" s="175">
        <f t="shared" si="24"/>
        <v>100000</v>
      </c>
      <c r="Z90" s="175">
        <f t="shared" si="25"/>
        <v>100000</v>
      </c>
      <c r="AA90" s="175">
        <f t="shared" si="26"/>
        <v>1</v>
      </c>
      <c r="AB90" s="176" t="s">
        <v>103</v>
      </c>
    </row>
    <row r="91" spans="1:28" ht="16" thickBot="1">
      <c r="B91" s="98" t="s">
        <v>103</v>
      </c>
      <c r="G91" s="77"/>
      <c r="U91" s="128"/>
      <c r="V91" s="129" t="e">
        <f>SUM(V89:V90)</f>
        <v>#REF!</v>
      </c>
      <c r="W91" s="174"/>
      <c r="X91" s="175">
        <f t="shared" si="23"/>
        <v>0</v>
      </c>
      <c r="Y91" s="175">
        <f t="shared" si="24"/>
        <v>100000</v>
      </c>
      <c r="Z91" s="175">
        <f t="shared" si="25"/>
        <v>100000</v>
      </c>
      <c r="AA91" s="175">
        <f t="shared" si="26"/>
        <v>1</v>
      </c>
      <c r="AB91" s="176" t="s">
        <v>103</v>
      </c>
    </row>
    <row r="92" spans="1:28">
      <c r="G92" s="77"/>
    </row>
    <row r="93" spans="1:28">
      <c r="G93" s="77"/>
    </row>
    <row r="94" spans="1:28">
      <c r="G94" s="77"/>
    </row>
    <row r="95" spans="1:28">
      <c r="G95" s="77"/>
    </row>
    <row r="96" spans="1:28">
      <c r="G96" s="77"/>
    </row>
    <row r="97" spans="7:7">
      <c r="G97" s="77"/>
    </row>
    <row r="98" spans="7:7">
      <c r="G98" s="77"/>
    </row>
    <row r="99" spans="7:7">
      <c r="G99" s="77"/>
    </row>
    <row r="100" spans="7:7">
      <c r="G100" s="77"/>
    </row>
    <row r="101" spans="7:7">
      <c r="G101" s="77"/>
    </row>
  </sheetData>
  <mergeCells count="48">
    <mergeCell ref="B72:G72"/>
    <mergeCell ref="C56:G56"/>
    <mergeCell ref="C49:E49"/>
    <mergeCell ref="C61:G61"/>
    <mergeCell ref="F37:G37"/>
    <mergeCell ref="C38:E38"/>
    <mergeCell ref="F38:G38"/>
    <mergeCell ref="C39:E39"/>
    <mergeCell ref="F39:G39"/>
    <mergeCell ref="C40:E40"/>
    <mergeCell ref="F40:G40"/>
    <mergeCell ref="C41:E41"/>
    <mergeCell ref="F41:G41"/>
    <mergeCell ref="C42:E42"/>
    <mergeCell ref="F42:G42"/>
    <mergeCell ref="C43:E43"/>
    <mergeCell ref="F43:G43"/>
    <mergeCell ref="F86:G86"/>
    <mergeCell ref="C75:G75"/>
    <mergeCell ref="C5:E5"/>
    <mergeCell ref="C55:G55"/>
    <mergeCell ref="C57:G57"/>
    <mergeCell ref="G4:G5"/>
    <mergeCell ref="F35:G35"/>
    <mergeCell ref="C35:E35"/>
    <mergeCell ref="C36:E36"/>
    <mergeCell ref="C46:E46"/>
    <mergeCell ref="C47:E47"/>
    <mergeCell ref="C52:G52"/>
    <mergeCell ref="C48:E48"/>
    <mergeCell ref="F83:G83"/>
    <mergeCell ref="F84:G84"/>
    <mergeCell ref="C54:G54"/>
    <mergeCell ref="H34:L34"/>
    <mergeCell ref="C50:E50"/>
    <mergeCell ref="C34:E34"/>
    <mergeCell ref="F36:G36"/>
    <mergeCell ref="F46:G46"/>
    <mergeCell ref="F47:G47"/>
    <mergeCell ref="F49:G49"/>
    <mergeCell ref="F50:G50"/>
    <mergeCell ref="F48:G48"/>
    <mergeCell ref="C37:E37"/>
    <mergeCell ref="C44:E44"/>
    <mergeCell ref="F44:G44"/>
    <mergeCell ref="C45:E45"/>
    <mergeCell ref="F45:G45"/>
    <mergeCell ref="F33:G34"/>
  </mergeCells>
  <phoneticPr fontId="0" type="noConversion"/>
  <printOptions gridLinesSet="0"/>
  <pageMargins left="0.3" right="0" top="0.56000000000000005" bottom="0.7" header="0.25" footer="0.5"/>
  <pageSetup paperSize="5" scale="63" orientation="portrait" r:id="rId1"/>
  <headerFooter alignWithMargins="0">
    <oddHeader>&amp;C&amp;"Bookman Old Style,Bold Italic"&amp;12USDA - 
BUDGET WORKSHEET</oddHeader>
    <oddFooter>&amp;LTODAY'S DATE:     &amp;D&amp;CPage &amp;P&amp;R&amp;T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22218-4538-4B49-AC22-E4666E35C5A9}">
  <sheetPr>
    <tabColor theme="9" tint="0.39997558519241921"/>
  </sheetPr>
  <dimension ref="A1:R101"/>
  <sheetViews>
    <sheetView tabSelected="1" topLeftCell="A21" workbookViewId="0">
      <selection activeCell="J38" sqref="J38"/>
    </sheetView>
  </sheetViews>
  <sheetFormatPr baseColWidth="10" defaultColWidth="8.83203125" defaultRowHeight="15"/>
  <cols>
    <col min="1" max="1" width="4.6640625" style="77" customWidth="1"/>
    <col min="2" max="2" width="32.6640625" style="77" customWidth="1"/>
    <col min="3" max="3" width="7.1640625" style="77" customWidth="1"/>
    <col min="4" max="4" width="6.5" style="77" customWidth="1"/>
    <col min="5" max="5" width="9.33203125" style="77" customWidth="1"/>
    <col min="6" max="6" width="16.83203125" style="77" customWidth="1"/>
    <col min="7" max="7" width="14" style="209" customWidth="1"/>
    <col min="8" max="8" width="15.1640625" style="77" customWidth="1"/>
    <col min="9" max="9" width="13.1640625" style="77" customWidth="1"/>
    <col min="10" max="12" width="12.5" style="77" customWidth="1"/>
    <col min="13" max="13" width="11.5" style="77" customWidth="1"/>
  </cols>
  <sheetData>
    <row r="1" spans="1:13">
      <c r="B1" s="78" t="s">
        <v>139</v>
      </c>
    </row>
    <row r="2" spans="1:13">
      <c r="B2" s="338" t="s">
        <v>232</v>
      </c>
      <c r="D2" s="288"/>
    </row>
    <row r="3" spans="1:13">
      <c r="B3" s="339" t="s">
        <v>231</v>
      </c>
      <c r="C3" s="339" t="s">
        <v>140</v>
      </c>
      <c r="D3" s="135"/>
      <c r="E3" s="135"/>
      <c r="F3" s="135" t="s">
        <v>103</v>
      </c>
      <c r="G3" s="136"/>
      <c r="H3" s="191"/>
      <c r="I3" s="191"/>
      <c r="J3" s="191"/>
      <c r="K3" s="191"/>
      <c r="L3" s="191"/>
      <c r="M3" s="191"/>
    </row>
    <row r="4" spans="1:13" ht="34.5" customHeight="1">
      <c r="B4" s="401"/>
      <c r="C4" s="401"/>
      <c r="D4" s="401"/>
      <c r="E4" s="401"/>
      <c r="F4" s="162" t="s">
        <v>117</v>
      </c>
      <c r="G4" s="553" t="s">
        <v>333</v>
      </c>
      <c r="H4" s="117"/>
      <c r="I4" s="117"/>
      <c r="J4" s="117"/>
      <c r="K4" s="117"/>
      <c r="L4" s="117"/>
      <c r="M4" s="118"/>
    </row>
    <row r="5" spans="1:13">
      <c r="A5" s="340"/>
      <c r="B5" s="430" t="s">
        <v>33</v>
      </c>
      <c r="C5" s="554" t="s">
        <v>115</v>
      </c>
      <c r="D5" s="554"/>
      <c r="E5" s="555"/>
      <c r="F5" s="101"/>
      <c r="G5" s="528"/>
      <c r="H5" s="119"/>
      <c r="I5" s="119"/>
      <c r="J5" s="119"/>
      <c r="K5" s="119"/>
      <c r="L5" s="119"/>
    </row>
    <row r="6" spans="1:13" ht="32">
      <c r="A6" s="79"/>
      <c r="B6" s="399" t="s">
        <v>137</v>
      </c>
      <c r="C6" s="341" t="s">
        <v>98</v>
      </c>
      <c r="D6" s="341" t="s">
        <v>99</v>
      </c>
      <c r="E6" s="341" t="s">
        <v>100</v>
      </c>
      <c r="F6" s="161" t="s">
        <v>34</v>
      </c>
      <c r="G6" s="342" t="s">
        <v>101</v>
      </c>
      <c r="H6" s="343" t="s">
        <v>30</v>
      </c>
      <c r="I6" s="343" t="s">
        <v>31</v>
      </c>
      <c r="J6" s="343" t="s">
        <v>102</v>
      </c>
      <c r="K6" s="343" t="s">
        <v>104</v>
      </c>
      <c r="L6" s="343" t="s">
        <v>116</v>
      </c>
      <c r="M6" s="344" t="s">
        <v>32</v>
      </c>
    </row>
    <row r="7" spans="1:13">
      <c r="A7" s="79"/>
      <c r="B7" s="319" t="s">
        <v>304</v>
      </c>
      <c r="C7" s="81"/>
      <c r="D7" s="82"/>
      <c r="E7" s="82" t="s">
        <v>103</v>
      </c>
      <c r="F7" s="148">
        <v>0</v>
      </c>
      <c r="G7" s="155">
        <v>0</v>
      </c>
      <c r="H7" s="115">
        <f>G7*F7</f>
        <v>0</v>
      </c>
      <c r="I7" s="115">
        <f>H7*1.03</f>
        <v>0</v>
      </c>
      <c r="J7" s="115">
        <f>I7*1.03</f>
        <v>0</v>
      </c>
      <c r="K7" s="115">
        <f>J7*1.03</f>
        <v>0</v>
      </c>
      <c r="L7" s="115">
        <f>K7*1.03</f>
        <v>0</v>
      </c>
      <c r="M7" s="202">
        <f t="shared" ref="M7:M19" si="0">SUM(H7:L7)</f>
        <v>0</v>
      </c>
    </row>
    <row r="8" spans="1:13">
      <c r="A8" s="80"/>
      <c r="B8" s="320" t="s">
        <v>238</v>
      </c>
      <c r="C8" s="83"/>
      <c r="D8" s="84"/>
      <c r="E8" s="84"/>
      <c r="F8" s="148">
        <f>F7/3</f>
        <v>0</v>
      </c>
      <c r="G8" s="491">
        <v>0</v>
      </c>
      <c r="H8" s="115">
        <f>F7/9*G8</f>
        <v>0</v>
      </c>
      <c r="I8" s="115">
        <f>H8*1.03</f>
        <v>0</v>
      </c>
      <c r="J8" s="115">
        <f t="shared" ref="J8:L8" si="1">I8*1.03</f>
        <v>0</v>
      </c>
      <c r="K8" s="115">
        <f t="shared" si="1"/>
        <v>0</v>
      </c>
      <c r="L8" s="115">
        <f t="shared" si="1"/>
        <v>0</v>
      </c>
      <c r="M8" s="202">
        <f t="shared" si="0"/>
        <v>0</v>
      </c>
    </row>
    <row r="9" spans="1:13">
      <c r="A9" s="80"/>
      <c r="B9" s="320" t="s">
        <v>305</v>
      </c>
      <c r="C9" s="83"/>
      <c r="D9" s="84"/>
      <c r="E9" s="84"/>
      <c r="F9" s="148">
        <v>0</v>
      </c>
      <c r="G9" s="181">
        <v>0</v>
      </c>
      <c r="H9" s="115">
        <f>G9*F9</f>
        <v>0</v>
      </c>
      <c r="I9" s="115">
        <f t="shared" ref="I9:I18" si="2">H9*1.03</f>
        <v>0</v>
      </c>
      <c r="J9" s="85">
        <f t="shared" ref="J9:L18" si="3">I9*1.03</f>
        <v>0</v>
      </c>
      <c r="K9" s="85">
        <f t="shared" si="3"/>
        <v>0</v>
      </c>
      <c r="L9" s="85">
        <f t="shared" si="3"/>
        <v>0</v>
      </c>
      <c r="M9" s="202">
        <f t="shared" si="0"/>
        <v>0</v>
      </c>
    </row>
    <row r="10" spans="1:13">
      <c r="A10" s="80"/>
      <c r="B10" s="320" t="s">
        <v>270</v>
      </c>
      <c r="C10" s="83"/>
      <c r="D10" s="84"/>
      <c r="E10" s="84"/>
      <c r="F10" s="148">
        <f>F9/3</f>
        <v>0</v>
      </c>
      <c r="G10" s="492">
        <v>0</v>
      </c>
      <c r="H10" s="115">
        <f>F9/9*G10</f>
        <v>0</v>
      </c>
      <c r="I10" s="115">
        <f t="shared" si="2"/>
        <v>0</v>
      </c>
      <c r="J10" s="85">
        <f t="shared" si="3"/>
        <v>0</v>
      </c>
      <c r="K10" s="85">
        <f t="shared" si="3"/>
        <v>0</v>
      </c>
      <c r="L10" s="85">
        <f t="shared" si="3"/>
        <v>0</v>
      </c>
      <c r="M10" s="202">
        <f t="shared" si="0"/>
        <v>0</v>
      </c>
    </row>
    <row r="11" spans="1:13">
      <c r="A11" s="80"/>
      <c r="B11" s="320" t="s">
        <v>306</v>
      </c>
      <c r="C11" s="83"/>
      <c r="D11" s="84"/>
      <c r="E11" s="84"/>
      <c r="F11" s="148">
        <v>0</v>
      </c>
      <c r="G11" s="181">
        <v>0</v>
      </c>
      <c r="H11" s="115">
        <f>G11*F11</f>
        <v>0</v>
      </c>
      <c r="I11" s="115">
        <f t="shared" si="2"/>
        <v>0</v>
      </c>
      <c r="J11" s="85">
        <f t="shared" si="3"/>
        <v>0</v>
      </c>
      <c r="K11" s="85">
        <f t="shared" si="3"/>
        <v>0</v>
      </c>
      <c r="L11" s="85">
        <f t="shared" si="3"/>
        <v>0</v>
      </c>
      <c r="M11" s="202">
        <f t="shared" si="0"/>
        <v>0</v>
      </c>
    </row>
    <row r="12" spans="1:13">
      <c r="A12" s="80"/>
      <c r="B12" s="320" t="s">
        <v>270</v>
      </c>
      <c r="C12" s="83"/>
      <c r="D12" s="84"/>
      <c r="E12" s="84"/>
      <c r="F12" s="148">
        <f>F11/3</f>
        <v>0</v>
      </c>
      <c r="G12" s="492">
        <v>0</v>
      </c>
      <c r="H12" s="115">
        <f>F11/9*G12</f>
        <v>0</v>
      </c>
      <c r="I12" s="115">
        <f t="shared" si="2"/>
        <v>0</v>
      </c>
      <c r="J12" s="85">
        <f t="shared" si="3"/>
        <v>0</v>
      </c>
      <c r="K12" s="85">
        <f t="shared" si="3"/>
        <v>0</v>
      </c>
      <c r="L12" s="85">
        <f t="shared" si="3"/>
        <v>0</v>
      </c>
      <c r="M12" s="202">
        <f t="shared" si="0"/>
        <v>0</v>
      </c>
    </row>
    <row r="13" spans="1:13">
      <c r="A13" s="80"/>
      <c r="B13" s="320" t="s">
        <v>307</v>
      </c>
      <c r="C13" s="83"/>
      <c r="D13" s="84"/>
      <c r="E13" s="84"/>
      <c r="F13" s="148">
        <v>0</v>
      </c>
      <c r="G13" s="181">
        <v>0</v>
      </c>
      <c r="H13" s="115">
        <f>G13*F13</f>
        <v>0</v>
      </c>
      <c r="I13" s="115">
        <f t="shared" si="2"/>
        <v>0</v>
      </c>
      <c r="J13" s="85">
        <f t="shared" si="3"/>
        <v>0</v>
      </c>
      <c r="K13" s="85">
        <f t="shared" si="3"/>
        <v>0</v>
      </c>
      <c r="L13" s="85">
        <f t="shared" si="3"/>
        <v>0</v>
      </c>
      <c r="M13" s="202">
        <f t="shared" si="0"/>
        <v>0</v>
      </c>
    </row>
    <row r="14" spans="1:13">
      <c r="A14" s="80"/>
      <c r="B14" s="320" t="s">
        <v>270</v>
      </c>
      <c r="C14" s="83"/>
      <c r="D14" s="84"/>
      <c r="E14" s="84"/>
      <c r="F14" s="148">
        <f>F13/3</f>
        <v>0</v>
      </c>
      <c r="G14" s="492">
        <v>0</v>
      </c>
      <c r="H14" s="115">
        <f>F13/9*G14</f>
        <v>0</v>
      </c>
      <c r="I14" s="115">
        <f t="shared" si="2"/>
        <v>0</v>
      </c>
      <c r="J14" s="85">
        <f t="shared" si="3"/>
        <v>0</v>
      </c>
      <c r="K14" s="85">
        <f t="shared" si="3"/>
        <v>0</v>
      </c>
      <c r="L14" s="85">
        <f t="shared" si="3"/>
        <v>0</v>
      </c>
      <c r="M14" s="202">
        <f t="shared" si="0"/>
        <v>0</v>
      </c>
    </row>
    <row r="15" spans="1:13">
      <c r="A15" s="80"/>
      <c r="B15" s="320" t="s">
        <v>271</v>
      </c>
      <c r="C15" s="83"/>
      <c r="D15" s="84"/>
      <c r="E15" s="84"/>
      <c r="F15" s="148">
        <v>0</v>
      </c>
      <c r="G15" s="181">
        <v>0</v>
      </c>
      <c r="H15" s="115">
        <f>G15*F15</f>
        <v>0</v>
      </c>
      <c r="I15" s="115">
        <f t="shared" si="2"/>
        <v>0</v>
      </c>
      <c r="J15" s="85">
        <f t="shared" si="3"/>
        <v>0</v>
      </c>
      <c r="K15" s="85">
        <f t="shared" si="3"/>
        <v>0</v>
      </c>
      <c r="L15" s="85">
        <f t="shared" si="3"/>
        <v>0</v>
      </c>
      <c r="M15" s="202">
        <f t="shared" si="0"/>
        <v>0</v>
      </c>
    </row>
    <row r="16" spans="1:13">
      <c r="A16" s="80"/>
      <c r="B16" s="320" t="s">
        <v>272</v>
      </c>
      <c r="C16" s="83"/>
      <c r="D16" s="84"/>
      <c r="E16" s="84"/>
      <c r="F16" s="148">
        <f>F15/3</f>
        <v>0</v>
      </c>
      <c r="G16" s="181">
        <v>0</v>
      </c>
      <c r="H16" s="115">
        <f>G16*F16</f>
        <v>0</v>
      </c>
      <c r="I16" s="115">
        <f t="shared" si="2"/>
        <v>0</v>
      </c>
      <c r="J16" s="85">
        <f t="shared" si="3"/>
        <v>0</v>
      </c>
      <c r="K16" s="85">
        <f t="shared" si="3"/>
        <v>0</v>
      </c>
      <c r="L16" s="85">
        <f t="shared" si="3"/>
        <v>0</v>
      </c>
      <c r="M16" s="202">
        <f t="shared" si="0"/>
        <v>0</v>
      </c>
    </row>
    <row r="17" spans="1:13">
      <c r="A17" s="80"/>
      <c r="B17" s="320" t="s">
        <v>273</v>
      </c>
      <c r="C17" s="83"/>
      <c r="D17" s="84"/>
      <c r="E17" s="84"/>
      <c r="F17" s="148">
        <v>0</v>
      </c>
      <c r="G17" s="181">
        <v>0</v>
      </c>
      <c r="H17" s="115">
        <f>G17*F17</f>
        <v>0</v>
      </c>
      <c r="I17" s="115">
        <f t="shared" si="2"/>
        <v>0</v>
      </c>
      <c r="J17" s="85">
        <f t="shared" si="3"/>
        <v>0</v>
      </c>
      <c r="K17" s="85">
        <f t="shared" si="3"/>
        <v>0</v>
      </c>
      <c r="L17" s="85">
        <f t="shared" si="3"/>
        <v>0</v>
      </c>
      <c r="M17" s="202">
        <f t="shared" si="0"/>
        <v>0</v>
      </c>
    </row>
    <row r="18" spans="1:13">
      <c r="A18" s="80"/>
      <c r="B18" s="320" t="s">
        <v>272</v>
      </c>
      <c r="C18" s="83"/>
      <c r="D18" s="84"/>
      <c r="E18" s="84"/>
      <c r="F18" s="148">
        <v>0</v>
      </c>
      <c r="G18" s="181">
        <v>0</v>
      </c>
      <c r="H18" s="115">
        <f>G18*F18</f>
        <v>0</v>
      </c>
      <c r="I18" s="115">
        <f t="shared" si="2"/>
        <v>0</v>
      </c>
      <c r="J18" s="85">
        <f t="shared" si="3"/>
        <v>0</v>
      </c>
      <c r="K18" s="85">
        <f t="shared" si="3"/>
        <v>0</v>
      </c>
      <c r="L18" s="85">
        <f t="shared" si="3"/>
        <v>0</v>
      </c>
      <c r="M18" s="202">
        <f t="shared" si="0"/>
        <v>0</v>
      </c>
    </row>
    <row r="19" spans="1:13">
      <c r="A19" s="421" t="s">
        <v>135</v>
      </c>
      <c r="B19" s="90"/>
      <c r="C19" s="91"/>
      <c r="D19" s="91"/>
      <c r="E19" s="91"/>
      <c r="F19" s="91"/>
      <c r="G19" s="92"/>
      <c r="H19" s="93">
        <f>SUM(H7:H18)</f>
        <v>0</v>
      </c>
      <c r="I19" s="93">
        <f>SUM(I7:I18)</f>
        <v>0</v>
      </c>
      <c r="J19" s="93">
        <f>SUM(J7:J18)</f>
        <v>0</v>
      </c>
      <c r="K19" s="93">
        <f>SUM(K7:K18)</f>
        <v>0</v>
      </c>
      <c r="L19" s="93">
        <f>SUM(L7:L18)</f>
        <v>0</v>
      </c>
      <c r="M19" s="203">
        <f t="shared" si="0"/>
        <v>0</v>
      </c>
    </row>
    <row r="20" spans="1:13" ht="16">
      <c r="A20" s="346"/>
      <c r="B20" s="400" t="s">
        <v>138</v>
      </c>
      <c r="C20" s="341" t="s">
        <v>98</v>
      </c>
      <c r="D20" s="341" t="s">
        <v>99</v>
      </c>
      <c r="E20" s="341" t="s">
        <v>100</v>
      </c>
      <c r="F20" s="161" t="s">
        <v>34</v>
      </c>
      <c r="G20" s="342" t="s">
        <v>320</v>
      </c>
      <c r="H20" s="402"/>
      <c r="I20" s="402"/>
      <c r="J20" s="402"/>
      <c r="K20" s="402"/>
      <c r="L20" s="402"/>
      <c r="M20" s="403"/>
    </row>
    <row r="21" spans="1:13">
      <c r="A21" s="79"/>
      <c r="B21" s="320" t="s">
        <v>275</v>
      </c>
      <c r="C21" s="83"/>
      <c r="D21" s="84"/>
      <c r="E21" s="84"/>
      <c r="F21" s="148">
        <v>0</v>
      </c>
      <c r="G21" s="156">
        <v>0</v>
      </c>
      <c r="H21" s="115">
        <f t="shared" ref="H21:H31" si="4">G21*F21</f>
        <v>0</v>
      </c>
      <c r="I21" s="115">
        <f>H21*1.03</f>
        <v>0</v>
      </c>
      <c r="J21" s="85">
        <f t="shared" ref="J21:L31" si="5">I21*1.03</f>
        <v>0</v>
      </c>
      <c r="K21" s="85">
        <f t="shared" si="5"/>
        <v>0</v>
      </c>
      <c r="L21" s="85">
        <f t="shared" si="5"/>
        <v>0</v>
      </c>
      <c r="M21" s="202">
        <f t="shared" ref="M21:M32" si="6">SUM(H21:L21)</f>
        <v>0</v>
      </c>
    </row>
    <row r="22" spans="1:13">
      <c r="A22" s="79"/>
      <c r="B22" s="320" t="s">
        <v>275</v>
      </c>
      <c r="C22" s="83"/>
      <c r="D22" s="84"/>
      <c r="E22" s="84"/>
      <c r="F22" s="148">
        <v>0</v>
      </c>
      <c r="G22" s="156">
        <v>0</v>
      </c>
      <c r="H22" s="115">
        <f t="shared" si="4"/>
        <v>0</v>
      </c>
      <c r="I22" s="115">
        <f>H22*1.03</f>
        <v>0</v>
      </c>
      <c r="J22" s="86">
        <f t="shared" si="5"/>
        <v>0</v>
      </c>
      <c r="K22" s="86">
        <f t="shared" si="5"/>
        <v>0</v>
      </c>
      <c r="L22" s="86">
        <f t="shared" si="5"/>
        <v>0</v>
      </c>
      <c r="M22" s="202">
        <f t="shared" si="6"/>
        <v>0</v>
      </c>
    </row>
    <row r="23" spans="1:13">
      <c r="A23" s="79"/>
      <c r="B23" s="321" t="s">
        <v>166</v>
      </c>
      <c r="C23" s="87"/>
      <c r="D23" s="84"/>
      <c r="E23" s="84"/>
      <c r="F23" s="148">
        <v>0</v>
      </c>
      <c r="G23" s="211">
        <v>0</v>
      </c>
      <c r="H23" s="115">
        <f t="shared" si="4"/>
        <v>0</v>
      </c>
      <c r="I23" s="115">
        <f>H23*1.03</f>
        <v>0</v>
      </c>
      <c r="J23" s="86">
        <f t="shared" si="5"/>
        <v>0</v>
      </c>
      <c r="K23" s="86">
        <f t="shared" si="5"/>
        <v>0</v>
      </c>
      <c r="L23" s="86">
        <f t="shared" si="5"/>
        <v>0</v>
      </c>
      <c r="M23" s="202">
        <f t="shared" si="6"/>
        <v>0</v>
      </c>
    </row>
    <row r="24" spans="1:13">
      <c r="A24" s="79"/>
      <c r="B24" s="321" t="s">
        <v>166</v>
      </c>
      <c r="C24" s="87" t="s">
        <v>103</v>
      </c>
      <c r="D24" s="84"/>
      <c r="E24" s="84"/>
      <c r="F24" s="148">
        <v>0</v>
      </c>
      <c r="G24" s="156">
        <v>0</v>
      </c>
      <c r="H24" s="115">
        <f t="shared" si="4"/>
        <v>0</v>
      </c>
      <c r="I24" s="115">
        <v>0</v>
      </c>
      <c r="J24" s="86">
        <v>0</v>
      </c>
      <c r="K24" s="86">
        <f t="shared" si="5"/>
        <v>0</v>
      </c>
      <c r="L24" s="86">
        <f t="shared" si="5"/>
        <v>0</v>
      </c>
      <c r="M24" s="202">
        <f t="shared" si="6"/>
        <v>0</v>
      </c>
    </row>
    <row r="25" spans="1:13">
      <c r="A25" s="79"/>
      <c r="B25" s="321" t="s">
        <v>166</v>
      </c>
      <c r="C25" s="87"/>
      <c r="D25" s="84"/>
      <c r="E25" s="84"/>
      <c r="F25" s="148">
        <v>0</v>
      </c>
      <c r="G25" s="156">
        <v>0</v>
      </c>
      <c r="H25" s="115">
        <f t="shared" si="4"/>
        <v>0</v>
      </c>
      <c r="I25" s="115">
        <f>H25*1.03</f>
        <v>0</v>
      </c>
      <c r="J25" s="86">
        <f t="shared" si="5"/>
        <v>0</v>
      </c>
      <c r="K25" s="86">
        <f t="shared" si="5"/>
        <v>0</v>
      </c>
      <c r="L25" s="86">
        <f t="shared" si="5"/>
        <v>0</v>
      </c>
      <c r="M25" s="202">
        <f t="shared" si="6"/>
        <v>0</v>
      </c>
    </row>
    <row r="26" spans="1:13" ht="16">
      <c r="A26" s="79"/>
      <c r="B26" s="322" t="s">
        <v>302</v>
      </c>
      <c r="C26" s="88"/>
      <c r="D26" s="88"/>
      <c r="E26" s="88"/>
      <c r="F26" s="148">
        <v>0</v>
      </c>
      <c r="G26" s="157">
        <v>0</v>
      </c>
      <c r="H26" s="115">
        <f t="shared" si="4"/>
        <v>0</v>
      </c>
      <c r="I26" s="115">
        <v>0</v>
      </c>
      <c r="J26" s="86">
        <f t="shared" si="5"/>
        <v>0</v>
      </c>
      <c r="K26" s="86">
        <f t="shared" si="5"/>
        <v>0</v>
      </c>
      <c r="L26" s="86">
        <f t="shared" si="5"/>
        <v>0</v>
      </c>
      <c r="M26" s="202">
        <f t="shared" si="6"/>
        <v>0</v>
      </c>
    </row>
    <row r="27" spans="1:13" ht="16">
      <c r="A27" s="79"/>
      <c r="B27" s="322" t="s">
        <v>303</v>
      </c>
      <c r="C27" s="88"/>
      <c r="D27" s="88"/>
      <c r="E27" s="88"/>
      <c r="F27" s="148">
        <v>0</v>
      </c>
      <c r="G27" s="157">
        <v>0</v>
      </c>
      <c r="H27" s="115">
        <f t="shared" si="4"/>
        <v>0</v>
      </c>
      <c r="I27" s="115">
        <f>H27*1.03</f>
        <v>0</v>
      </c>
      <c r="J27" s="86">
        <f t="shared" si="5"/>
        <v>0</v>
      </c>
      <c r="K27" s="86">
        <f t="shared" si="5"/>
        <v>0</v>
      </c>
      <c r="L27" s="86">
        <f t="shared" si="5"/>
        <v>0</v>
      </c>
      <c r="M27" s="202">
        <f t="shared" si="6"/>
        <v>0</v>
      </c>
    </row>
    <row r="28" spans="1:13">
      <c r="A28" s="79"/>
      <c r="B28" s="323" t="s">
        <v>301</v>
      </c>
      <c r="C28" s="217"/>
      <c r="D28" s="88"/>
      <c r="E28" s="88"/>
      <c r="F28" s="148">
        <v>0</v>
      </c>
      <c r="G28" s="158">
        <v>0</v>
      </c>
      <c r="H28" s="115">
        <f t="shared" si="4"/>
        <v>0</v>
      </c>
      <c r="I28" s="115">
        <f>H28*1.03</f>
        <v>0</v>
      </c>
      <c r="J28" s="86">
        <f t="shared" si="5"/>
        <v>0</v>
      </c>
      <c r="K28" s="86">
        <f t="shared" si="5"/>
        <v>0</v>
      </c>
      <c r="L28" s="86">
        <f t="shared" si="5"/>
        <v>0</v>
      </c>
      <c r="M28" s="202">
        <f t="shared" si="6"/>
        <v>0</v>
      </c>
    </row>
    <row r="29" spans="1:13">
      <c r="A29" s="79"/>
      <c r="B29" s="320" t="s">
        <v>301</v>
      </c>
      <c r="C29" s="88"/>
      <c r="D29" s="88"/>
      <c r="E29" s="88"/>
      <c r="F29" s="148">
        <v>0</v>
      </c>
      <c r="G29" s="158">
        <v>0</v>
      </c>
      <c r="H29" s="115">
        <f t="shared" si="4"/>
        <v>0</v>
      </c>
      <c r="I29" s="115">
        <f>H29*1.03</f>
        <v>0</v>
      </c>
      <c r="J29" s="86">
        <f t="shared" si="5"/>
        <v>0</v>
      </c>
      <c r="K29" s="86">
        <f t="shared" si="5"/>
        <v>0</v>
      </c>
      <c r="L29" s="86">
        <f t="shared" si="5"/>
        <v>0</v>
      </c>
      <c r="M29" s="202">
        <f t="shared" si="6"/>
        <v>0</v>
      </c>
    </row>
    <row r="30" spans="1:13">
      <c r="A30" s="79"/>
      <c r="B30" s="320" t="s">
        <v>301</v>
      </c>
      <c r="C30" s="88"/>
      <c r="D30" s="88"/>
      <c r="E30" s="88"/>
      <c r="F30" s="148">
        <v>0</v>
      </c>
      <c r="G30" s="158">
        <v>0</v>
      </c>
      <c r="H30" s="115">
        <f t="shared" si="4"/>
        <v>0</v>
      </c>
      <c r="I30" s="115">
        <f>H30*1.03</f>
        <v>0</v>
      </c>
      <c r="J30" s="86">
        <f t="shared" si="5"/>
        <v>0</v>
      </c>
      <c r="K30" s="86">
        <f t="shared" si="5"/>
        <v>0</v>
      </c>
      <c r="L30" s="86">
        <f t="shared" si="5"/>
        <v>0</v>
      </c>
      <c r="M30" s="202">
        <f t="shared" si="6"/>
        <v>0</v>
      </c>
    </row>
    <row r="31" spans="1:13">
      <c r="A31" s="79"/>
      <c r="B31" s="320" t="s">
        <v>301</v>
      </c>
      <c r="C31" s="88"/>
      <c r="D31" s="88"/>
      <c r="E31" s="88"/>
      <c r="F31" s="148">
        <v>0</v>
      </c>
      <c r="G31" s="158">
        <v>0</v>
      </c>
      <c r="H31" s="115">
        <f t="shared" si="4"/>
        <v>0</v>
      </c>
      <c r="I31" s="115">
        <f>H31*1.03</f>
        <v>0</v>
      </c>
      <c r="J31" s="86">
        <f t="shared" si="5"/>
        <v>0</v>
      </c>
      <c r="K31" s="86">
        <f t="shared" si="5"/>
        <v>0</v>
      </c>
      <c r="L31" s="86">
        <f t="shared" si="5"/>
        <v>0</v>
      </c>
      <c r="M31" s="202">
        <f t="shared" si="6"/>
        <v>0</v>
      </c>
    </row>
    <row r="32" spans="1:13">
      <c r="A32" s="421" t="s">
        <v>136</v>
      </c>
      <c r="B32" s="210"/>
      <c r="C32" s="91"/>
      <c r="D32" s="91"/>
      <c r="E32" s="91"/>
      <c r="F32" s="91"/>
      <c r="G32" s="92"/>
      <c r="H32" s="93">
        <f>SUM(H21:H31)</f>
        <v>0</v>
      </c>
      <c r="I32" s="93">
        <f>SUM(I21:I31)</f>
        <v>0</v>
      </c>
      <c r="J32" s="93">
        <f>SUM(J21:J31)</f>
        <v>0</v>
      </c>
      <c r="K32" s="93">
        <f>SUM(K21:K31)</f>
        <v>0</v>
      </c>
      <c r="L32" s="93">
        <f>SUM(L21:L31)</f>
        <v>0</v>
      </c>
      <c r="M32" s="203">
        <f t="shared" si="6"/>
        <v>0</v>
      </c>
    </row>
    <row r="33" spans="1:13">
      <c r="B33" s="399" t="s">
        <v>35</v>
      </c>
      <c r="C33" s="401"/>
      <c r="D33" s="401"/>
      <c r="E33" s="401"/>
      <c r="F33" s="512" t="s">
        <v>321</v>
      </c>
      <c r="G33" s="513"/>
      <c r="H33" s="405"/>
      <c r="I33" s="406"/>
      <c r="J33" s="406"/>
      <c r="K33" s="406"/>
      <c r="L33" s="406"/>
      <c r="M33" s="407"/>
    </row>
    <row r="34" spans="1:13">
      <c r="A34" s="79"/>
      <c r="B34" s="401" t="s">
        <v>164</v>
      </c>
      <c r="C34" s="508"/>
      <c r="D34" s="508"/>
      <c r="E34" s="508"/>
      <c r="F34" s="514"/>
      <c r="G34" s="515"/>
      <c r="H34" s="506" t="s">
        <v>308</v>
      </c>
      <c r="I34" s="506"/>
      <c r="J34" s="506"/>
      <c r="K34" s="506"/>
      <c r="L34" s="506"/>
      <c r="M34" s="347"/>
    </row>
    <row r="35" spans="1:13">
      <c r="A35" s="79"/>
      <c r="B35" s="319" t="s">
        <v>235</v>
      </c>
      <c r="C35" s="529"/>
      <c r="D35" s="529"/>
      <c r="E35" s="529"/>
      <c r="F35" s="510">
        <v>0.25</v>
      </c>
      <c r="G35" s="511"/>
      <c r="H35" s="207">
        <f t="shared" ref="H35:H45" si="7">H7*F35</f>
        <v>0</v>
      </c>
      <c r="I35" s="96">
        <f t="shared" ref="I35:I46" si="8">I7*F35</f>
        <v>0</v>
      </c>
      <c r="J35" s="96">
        <f t="shared" ref="J35:J46" si="9">J7*F35</f>
        <v>0</v>
      </c>
      <c r="K35" s="96">
        <f t="shared" ref="K35:K46" si="10">K7*F35</f>
        <v>0</v>
      </c>
      <c r="L35" s="96">
        <f t="shared" ref="L35:L46" si="11">L7*F35</f>
        <v>0</v>
      </c>
      <c r="M35" s="204">
        <f t="shared" ref="M35:M52" si="12">SUM(H35:L35)</f>
        <v>0</v>
      </c>
    </row>
    <row r="36" spans="1:13">
      <c r="A36" s="79"/>
      <c r="B36" s="320" t="s">
        <v>238</v>
      </c>
      <c r="C36" s="507"/>
      <c r="D36" s="507"/>
      <c r="E36" s="507"/>
      <c r="F36" s="510">
        <v>0.17</v>
      </c>
      <c r="G36" s="511"/>
      <c r="H36" s="207">
        <f t="shared" si="7"/>
        <v>0</v>
      </c>
      <c r="I36" s="96">
        <f t="shared" si="8"/>
        <v>0</v>
      </c>
      <c r="J36" s="96">
        <f t="shared" si="9"/>
        <v>0</v>
      </c>
      <c r="K36" s="96">
        <f t="shared" si="10"/>
        <v>0</v>
      </c>
      <c r="L36" s="96">
        <f t="shared" si="11"/>
        <v>0</v>
      </c>
      <c r="M36" s="204">
        <f t="shared" si="12"/>
        <v>0</v>
      </c>
    </row>
    <row r="37" spans="1:13">
      <c r="A37" s="79"/>
      <c r="B37" s="320" t="s">
        <v>233</v>
      </c>
      <c r="C37" s="507"/>
      <c r="D37" s="507"/>
      <c r="E37" s="507"/>
      <c r="F37" s="510">
        <v>0.25</v>
      </c>
      <c r="G37" s="511"/>
      <c r="H37" s="207">
        <f t="shared" si="7"/>
        <v>0</v>
      </c>
      <c r="I37" s="96">
        <f t="shared" si="8"/>
        <v>0</v>
      </c>
      <c r="J37" s="96">
        <f t="shared" si="9"/>
        <v>0</v>
      </c>
      <c r="K37" s="96">
        <f t="shared" si="10"/>
        <v>0</v>
      </c>
      <c r="L37" s="96">
        <f t="shared" si="11"/>
        <v>0</v>
      </c>
      <c r="M37" s="204">
        <f t="shared" si="12"/>
        <v>0</v>
      </c>
    </row>
    <row r="38" spans="1:13">
      <c r="A38" s="79"/>
      <c r="B38" s="320" t="s">
        <v>270</v>
      </c>
      <c r="C38" s="507"/>
      <c r="D38" s="507"/>
      <c r="E38" s="507"/>
      <c r="F38" s="510">
        <v>0.17</v>
      </c>
      <c r="G38" s="511"/>
      <c r="H38" s="207">
        <f t="shared" si="7"/>
        <v>0</v>
      </c>
      <c r="I38" s="96">
        <f t="shared" si="8"/>
        <v>0</v>
      </c>
      <c r="J38" s="96">
        <f t="shared" si="9"/>
        <v>0</v>
      </c>
      <c r="K38" s="96">
        <f t="shared" si="10"/>
        <v>0</v>
      </c>
      <c r="L38" s="96">
        <f t="shared" si="11"/>
        <v>0</v>
      </c>
      <c r="M38" s="204">
        <f t="shared" si="12"/>
        <v>0</v>
      </c>
    </row>
    <row r="39" spans="1:13">
      <c r="A39" s="79"/>
      <c r="B39" s="320" t="s">
        <v>234</v>
      </c>
      <c r="C39" s="507"/>
      <c r="D39" s="507"/>
      <c r="E39" s="507"/>
      <c r="F39" s="510">
        <v>0.25</v>
      </c>
      <c r="G39" s="511"/>
      <c r="H39" s="207">
        <f t="shared" si="7"/>
        <v>0</v>
      </c>
      <c r="I39" s="96">
        <f t="shared" si="8"/>
        <v>0</v>
      </c>
      <c r="J39" s="96">
        <f t="shared" si="9"/>
        <v>0</v>
      </c>
      <c r="K39" s="96">
        <f t="shared" si="10"/>
        <v>0</v>
      </c>
      <c r="L39" s="96">
        <f t="shared" si="11"/>
        <v>0</v>
      </c>
      <c r="M39" s="204">
        <f t="shared" si="12"/>
        <v>0</v>
      </c>
    </row>
    <row r="40" spans="1:13">
      <c r="A40" s="79"/>
      <c r="B40" s="320" t="s">
        <v>270</v>
      </c>
      <c r="C40" s="507"/>
      <c r="D40" s="507"/>
      <c r="E40" s="507"/>
      <c r="F40" s="510">
        <v>0.17</v>
      </c>
      <c r="G40" s="511"/>
      <c r="H40" s="207">
        <f>H12*F40</f>
        <v>0</v>
      </c>
      <c r="I40" s="96">
        <f t="shared" si="8"/>
        <v>0</v>
      </c>
      <c r="J40" s="96">
        <f t="shared" si="9"/>
        <v>0</v>
      </c>
      <c r="K40" s="96">
        <f t="shared" si="10"/>
        <v>0</v>
      </c>
      <c r="L40" s="96">
        <f t="shared" si="11"/>
        <v>0</v>
      </c>
      <c r="M40" s="204">
        <f t="shared" si="12"/>
        <v>0</v>
      </c>
    </row>
    <row r="41" spans="1:13">
      <c r="A41" s="79"/>
      <c r="B41" s="320" t="s">
        <v>233</v>
      </c>
      <c r="C41" s="507"/>
      <c r="D41" s="507"/>
      <c r="E41" s="507"/>
      <c r="F41" s="510">
        <v>0.25</v>
      </c>
      <c r="G41" s="511"/>
      <c r="H41" s="207">
        <f t="shared" si="7"/>
        <v>0</v>
      </c>
      <c r="I41" s="96">
        <f t="shared" si="8"/>
        <v>0</v>
      </c>
      <c r="J41" s="96">
        <f t="shared" si="9"/>
        <v>0</v>
      </c>
      <c r="K41" s="96">
        <f t="shared" si="10"/>
        <v>0</v>
      </c>
      <c r="L41" s="96">
        <f t="shared" si="11"/>
        <v>0</v>
      </c>
      <c r="M41" s="204">
        <f t="shared" si="12"/>
        <v>0</v>
      </c>
    </row>
    <row r="42" spans="1:13">
      <c r="A42" s="79"/>
      <c r="B42" s="320" t="s">
        <v>270</v>
      </c>
      <c r="C42" s="507"/>
      <c r="D42" s="507"/>
      <c r="E42" s="507"/>
      <c r="F42" s="510">
        <v>0.17</v>
      </c>
      <c r="G42" s="511"/>
      <c r="H42" s="207">
        <f t="shared" si="7"/>
        <v>0</v>
      </c>
      <c r="I42" s="96">
        <f t="shared" si="8"/>
        <v>0</v>
      </c>
      <c r="J42" s="96">
        <f t="shared" si="9"/>
        <v>0</v>
      </c>
      <c r="K42" s="96">
        <f t="shared" si="10"/>
        <v>0</v>
      </c>
      <c r="L42" s="96">
        <f t="shared" si="11"/>
        <v>0</v>
      </c>
      <c r="M42" s="204">
        <f t="shared" si="12"/>
        <v>0</v>
      </c>
    </row>
    <row r="43" spans="1:13">
      <c r="A43" s="79"/>
      <c r="B43" s="320" t="s">
        <v>273</v>
      </c>
      <c r="C43" s="507"/>
      <c r="D43" s="507"/>
      <c r="E43" s="507"/>
      <c r="F43" s="510">
        <v>0.25</v>
      </c>
      <c r="G43" s="511"/>
      <c r="H43" s="207">
        <f t="shared" si="7"/>
        <v>0</v>
      </c>
      <c r="I43" s="96">
        <f t="shared" si="8"/>
        <v>0</v>
      </c>
      <c r="J43" s="96">
        <f t="shared" si="9"/>
        <v>0</v>
      </c>
      <c r="K43" s="96">
        <f t="shared" si="10"/>
        <v>0</v>
      </c>
      <c r="L43" s="96">
        <f t="shared" si="11"/>
        <v>0</v>
      </c>
      <c r="M43" s="204">
        <f t="shared" si="12"/>
        <v>0</v>
      </c>
    </row>
    <row r="44" spans="1:13">
      <c r="A44" s="79"/>
      <c r="B44" s="320" t="s">
        <v>272</v>
      </c>
      <c r="C44" s="507"/>
      <c r="D44" s="507"/>
      <c r="E44" s="507"/>
      <c r="F44" s="510">
        <v>0.25</v>
      </c>
      <c r="G44" s="511"/>
      <c r="H44" s="207">
        <f t="shared" si="7"/>
        <v>0</v>
      </c>
      <c r="I44" s="96">
        <f t="shared" si="8"/>
        <v>0</v>
      </c>
      <c r="J44" s="96">
        <f t="shared" si="9"/>
        <v>0</v>
      </c>
      <c r="K44" s="96">
        <f t="shared" si="10"/>
        <v>0</v>
      </c>
      <c r="L44" s="96">
        <f t="shared" si="11"/>
        <v>0</v>
      </c>
      <c r="M44" s="204">
        <f t="shared" si="12"/>
        <v>0</v>
      </c>
    </row>
    <row r="45" spans="1:13">
      <c r="A45" s="79"/>
      <c r="B45" s="320" t="s">
        <v>273</v>
      </c>
      <c r="C45" s="507"/>
      <c r="D45" s="507"/>
      <c r="E45" s="507"/>
      <c r="F45" s="510">
        <v>0.25</v>
      </c>
      <c r="G45" s="511"/>
      <c r="H45" s="207">
        <f t="shared" si="7"/>
        <v>0</v>
      </c>
      <c r="I45" s="96">
        <f t="shared" si="8"/>
        <v>0</v>
      </c>
      <c r="J45" s="96">
        <f t="shared" si="9"/>
        <v>0</v>
      </c>
      <c r="K45" s="96">
        <f t="shared" si="10"/>
        <v>0</v>
      </c>
      <c r="L45" s="96">
        <f t="shared" si="11"/>
        <v>0</v>
      </c>
      <c r="M45" s="204">
        <f t="shared" si="12"/>
        <v>0</v>
      </c>
    </row>
    <row r="46" spans="1:13">
      <c r="A46" s="79"/>
      <c r="B46" s="320" t="s">
        <v>273</v>
      </c>
      <c r="C46" s="507"/>
      <c r="D46" s="507"/>
      <c r="E46" s="507"/>
      <c r="F46" s="510">
        <v>0.25</v>
      </c>
      <c r="G46" s="511"/>
      <c r="H46" s="207">
        <f>H18*F46</f>
        <v>0</v>
      </c>
      <c r="I46" s="96">
        <f t="shared" si="8"/>
        <v>0</v>
      </c>
      <c r="J46" s="96">
        <f t="shared" si="9"/>
        <v>0</v>
      </c>
      <c r="K46" s="96">
        <f t="shared" si="10"/>
        <v>0</v>
      </c>
      <c r="L46" s="96">
        <f t="shared" si="11"/>
        <v>0</v>
      </c>
      <c r="M46" s="204">
        <f t="shared" si="12"/>
        <v>0</v>
      </c>
    </row>
    <row r="47" spans="1:13">
      <c r="A47" s="79"/>
      <c r="B47" s="320" t="s">
        <v>275</v>
      </c>
      <c r="C47" s="507"/>
      <c r="D47" s="507"/>
      <c r="E47" s="507"/>
      <c r="F47" s="510">
        <v>0.3</v>
      </c>
      <c r="G47" s="510"/>
      <c r="H47" s="207">
        <f>(H21+H22)*F47</f>
        <v>0</v>
      </c>
      <c r="I47" s="207">
        <f>(I21+I22)*F47</f>
        <v>0</v>
      </c>
      <c r="J47" s="207">
        <f>(J21+J22)*F47</f>
        <v>0</v>
      </c>
      <c r="K47" s="207">
        <f>(K21+K22)*F47</f>
        <v>0</v>
      </c>
      <c r="L47" s="207">
        <f>(L21+L22)*F47</f>
        <v>0</v>
      </c>
      <c r="M47" s="204">
        <f t="shared" si="12"/>
        <v>0</v>
      </c>
    </row>
    <row r="48" spans="1:13">
      <c r="A48" s="79"/>
      <c r="B48" s="321" t="s">
        <v>166</v>
      </c>
      <c r="C48" s="532"/>
      <c r="D48" s="533"/>
      <c r="E48" s="534"/>
      <c r="F48" s="510">
        <v>8.2000000000000003E-2</v>
      </c>
      <c r="G48" s="510"/>
      <c r="H48" s="207">
        <f>(H23+H24+H25)*F48</f>
        <v>0</v>
      </c>
      <c r="I48" s="207">
        <f>(I23+I24+I25)*F48</f>
        <v>0</v>
      </c>
      <c r="J48" s="207">
        <f>(J23+J24+J25)*F48</f>
        <v>0</v>
      </c>
      <c r="K48" s="207">
        <f>(K23+K24+K25)*F48</f>
        <v>0</v>
      </c>
      <c r="L48" s="207">
        <f>(L23+L24+L25)*F48</f>
        <v>0</v>
      </c>
      <c r="M48" s="204">
        <f t="shared" si="12"/>
        <v>0</v>
      </c>
    </row>
    <row r="49" spans="1:13" ht="16">
      <c r="A49" s="79"/>
      <c r="B49" s="351" t="s">
        <v>303</v>
      </c>
      <c r="C49" s="507"/>
      <c r="D49" s="507"/>
      <c r="E49" s="507"/>
      <c r="F49" s="510">
        <v>8.2000000000000003E-2</v>
      </c>
      <c r="G49" s="510"/>
      <c r="H49" s="208">
        <f>(H26+H27)*F49</f>
        <v>0</v>
      </c>
      <c r="I49" s="208">
        <f>(I26+I27)*F49</f>
        <v>0</v>
      </c>
      <c r="J49" s="208">
        <f>(J26+J27)*F49</f>
        <v>0</v>
      </c>
      <c r="K49" s="208">
        <f>(K26+K27)*F49</f>
        <v>0</v>
      </c>
      <c r="L49" s="208">
        <f>(L26+L27)*F49</f>
        <v>0</v>
      </c>
      <c r="M49" s="204">
        <f t="shared" si="12"/>
        <v>0</v>
      </c>
    </row>
    <row r="50" spans="1:13">
      <c r="A50" s="79"/>
      <c r="B50" s="323" t="s">
        <v>300</v>
      </c>
      <c r="C50" s="507"/>
      <c r="D50" s="507"/>
      <c r="E50" s="507"/>
      <c r="F50" s="510">
        <v>0.3</v>
      </c>
      <c r="G50" s="510"/>
      <c r="H50" s="207">
        <f>(H28+H29+H30+H31)*F50</f>
        <v>0</v>
      </c>
      <c r="I50" s="207">
        <f>(I28+I29+I30+I31)*F50</f>
        <v>0</v>
      </c>
      <c r="J50" s="207">
        <f>(J28+J29+J30+J31)*F50</f>
        <v>0</v>
      </c>
      <c r="K50" s="207">
        <f>(K28+K29+K30+K31)*F50</f>
        <v>0</v>
      </c>
      <c r="L50" s="207">
        <f>(L28+L29+L30+L31)*F50</f>
        <v>0</v>
      </c>
      <c r="M50" s="204">
        <f t="shared" si="12"/>
        <v>0</v>
      </c>
    </row>
    <row r="51" spans="1:13">
      <c r="A51" s="412" t="s">
        <v>36</v>
      </c>
      <c r="B51" s="411"/>
      <c r="C51" s="91"/>
      <c r="D51" s="91"/>
      <c r="E51" s="91"/>
      <c r="F51" s="91"/>
      <c r="G51" s="92"/>
      <c r="H51" s="97">
        <f>SUM(H35:H50)</f>
        <v>0</v>
      </c>
      <c r="I51" s="97">
        <f>SUM(I35:I50)</f>
        <v>0</v>
      </c>
      <c r="J51" s="97">
        <f>SUM(J35:J50)</f>
        <v>0</v>
      </c>
      <c r="K51" s="97">
        <f>SUM(K35:K50)</f>
        <v>0</v>
      </c>
      <c r="L51" s="97">
        <f>SUM(L35:L50)</f>
        <v>0</v>
      </c>
      <c r="M51" s="205">
        <f t="shared" si="12"/>
        <v>0</v>
      </c>
    </row>
    <row r="52" spans="1:13">
      <c r="A52" s="79"/>
      <c r="B52" s="411"/>
      <c r="C52" s="530" t="s">
        <v>131</v>
      </c>
      <c r="D52" s="544"/>
      <c r="E52" s="544"/>
      <c r="F52" s="544"/>
      <c r="G52" s="544"/>
      <c r="H52" s="99">
        <f>H19+H32+H51</f>
        <v>0</v>
      </c>
      <c r="I52" s="99">
        <f>I19+I32+I51</f>
        <v>0</v>
      </c>
      <c r="J52" s="99">
        <f>J19+J32+J51</f>
        <v>0</v>
      </c>
      <c r="K52" s="99">
        <f>K19+K32+K51</f>
        <v>0</v>
      </c>
      <c r="L52" s="99">
        <f>L19+L32+L51</f>
        <v>0</v>
      </c>
      <c r="M52" s="206">
        <f t="shared" si="12"/>
        <v>0</v>
      </c>
    </row>
    <row r="53" spans="1:13">
      <c r="A53" s="340"/>
      <c r="B53" s="408" t="s">
        <v>37</v>
      </c>
      <c r="C53" s="409"/>
      <c r="D53" s="409"/>
      <c r="E53" s="409"/>
      <c r="F53" s="409"/>
      <c r="G53" s="410"/>
      <c r="H53" s="413"/>
      <c r="I53" s="413"/>
      <c r="J53" s="414"/>
      <c r="K53" s="414"/>
      <c r="L53" s="414"/>
      <c r="M53" s="414"/>
    </row>
    <row r="54" spans="1:13" ht="36" customHeight="1">
      <c r="A54" s="79"/>
      <c r="B54" s="319" t="s">
        <v>97</v>
      </c>
      <c r="C54" s="545" t="s">
        <v>322</v>
      </c>
      <c r="D54" s="546"/>
      <c r="E54" s="546"/>
      <c r="F54" s="546"/>
      <c r="G54" s="546"/>
      <c r="H54" s="100">
        <f>'Equipment '!L42</f>
        <v>0</v>
      </c>
      <c r="I54" s="100">
        <f>'Equipment '!M42</f>
        <v>0</v>
      </c>
      <c r="J54" s="100">
        <f>'Equipment '!N42</f>
        <v>0</v>
      </c>
      <c r="K54" s="100">
        <f>'Equipment '!O42</f>
        <v>0</v>
      </c>
      <c r="L54" s="100">
        <f>'Equipment '!P42</f>
        <v>0</v>
      </c>
      <c r="M54" s="114">
        <f t="shared" ref="M54:M80" si="13">SUM(H54:L54)</f>
        <v>0</v>
      </c>
    </row>
    <row r="55" spans="1:13" ht="29.25" customHeight="1">
      <c r="A55" s="79"/>
      <c r="B55" s="319" t="s">
        <v>38</v>
      </c>
      <c r="C55" s="545" t="s">
        <v>288</v>
      </c>
      <c r="D55" s="546"/>
      <c r="E55" s="546"/>
      <c r="F55" s="546"/>
      <c r="G55" s="546"/>
      <c r="H55" s="103">
        <f>Travel!V41</f>
        <v>0</v>
      </c>
      <c r="I55" s="103">
        <f>Travel!W41</f>
        <v>0</v>
      </c>
      <c r="J55" s="103">
        <f>Travel!X41</f>
        <v>0</v>
      </c>
      <c r="K55" s="103">
        <f>Travel!Y41</f>
        <v>0</v>
      </c>
      <c r="L55" s="103">
        <f>Travel!Z41</f>
        <v>0</v>
      </c>
      <c r="M55" s="114">
        <f t="shared" si="13"/>
        <v>0</v>
      </c>
    </row>
    <row r="56" spans="1:13">
      <c r="A56" s="79"/>
      <c r="B56" s="324" t="s">
        <v>152</v>
      </c>
      <c r="C56" s="503"/>
      <c r="D56" s="504"/>
      <c r="E56" s="504"/>
      <c r="F56" s="504"/>
      <c r="G56" s="505"/>
      <c r="H56" s="102">
        <f>'Participant Support Cost'!N7</f>
        <v>0</v>
      </c>
      <c r="I56" s="102">
        <f>'Participant Support Cost'!O7</f>
        <v>0</v>
      </c>
      <c r="J56" s="102">
        <f>'Participant Support Cost'!P7</f>
        <v>0</v>
      </c>
      <c r="K56" s="102">
        <f>'Participant Support Cost'!Q7</f>
        <v>0</v>
      </c>
      <c r="L56" s="102">
        <f>'Participant Support Cost'!R7</f>
        <v>0</v>
      </c>
      <c r="M56" s="114">
        <f t="shared" si="13"/>
        <v>0</v>
      </c>
    </row>
    <row r="57" spans="1:13" ht="28.5" customHeight="1">
      <c r="A57" s="79"/>
      <c r="B57" s="324" t="s">
        <v>92</v>
      </c>
      <c r="C57" s="547" t="s">
        <v>309</v>
      </c>
      <c r="D57" s="547"/>
      <c r="E57" s="547"/>
      <c r="F57" s="547"/>
      <c r="G57" s="547"/>
      <c r="H57" s="102">
        <f>Materials_Supplies!L42</f>
        <v>0</v>
      </c>
      <c r="I57" s="102">
        <f>Materials_Supplies!M42</f>
        <v>0</v>
      </c>
      <c r="J57" s="102">
        <f>Materials_Supplies!N42</f>
        <v>0</v>
      </c>
      <c r="K57" s="102">
        <f>Materials_Supplies!O42</f>
        <v>0</v>
      </c>
      <c r="L57" s="102">
        <f>Materials_Supplies!P42</f>
        <v>0</v>
      </c>
      <c r="M57" s="114">
        <f t="shared" si="13"/>
        <v>0</v>
      </c>
    </row>
    <row r="58" spans="1:13">
      <c r="A58" s="79"/>
      <c r="B58" s="324" t="s">
        <v>150</v>
      </c>
      <c r="C58" s="327"/>
      <c r="D58" s="328"/>
      <c r="E58" s="328"/>
      <c r="F58" s="328"/>
      <c r="G58" s="329"/>
      <c r="H58" s="102">
        <v>0</v>
      </c>
      <c r="I58" s="102">
        <v>0</v>
      </c>
      <c r="J58" s="102">
        <v>0</v>
      </c>
      <c r="K58" s="102">
        <v>0</v>
      </c>
      <c r="L58" s="102">
        <v>0</v>
      </c>
      <c r="M58" s="114">
        <f t="shared" si="13"/>
        <v>0</v>
      </c>
    </row>
    <row r="59" spans="1:13">
      <c r="A59" s="79"/>
      <c r="B59" s="325" t="s">
        <v>151</v>
      </c>
      <c r="C59" s="330"/>
      <c r="D59" s="330"/>
      <c r="E59" s="330"/>
      <c r="F59" s="330"/>
      <c r="G59" s="331"/>
      <c r="H59" s="89">
        <v>0</v>
      </c>
      <c r="I59" s="89">
        <v>0</v>
      </c>
      <c r="J59" s="89">
        <v>0</v>
      </c>
      <c r="K59" s="89">
        <v>0</v>
      </c>
      <c r="L59" s="89">
        <v>0</v>
      </c>
      <c r="M59" s="114">
        <f t="shared" si="13"/>
        <v>0</v>
      </c>
    </row>
    <row r="60" spans="1:13">
      <c r="A60" s="79"/>
      <c r="B60" s="324" t="s">
        <v>167</v>
      </c>
      <c r="C60" s="332"/>
      <c r="D60" s="332"/>
      <c r="E60" s="333"/>
      <c r="F60" s="333"/>
      <c r="G60" s="333"/>
      <c r="H60" s="104">
        <v>0</v>
      </c>
      <c r="I60" s="104">
        <v>0</v>
      </c>
      <c r="J60" s="104">
        <v>0</v>
      </c>
      <c r="K60" s="104">
        <v>0</v>
      </c>
      <c r="L60" s="104">
        <v>0</v>
      </c>
      <c r="M60" s="114">
        <f t="shared" si="13"/>
        <v>0</v>
      </c>
    </row>
    <row r="61" spans="1:13" ht="28.5" customHeight="1">
      <c r="A61" s="79"/>
      <c r="B61" s="326" t="str">
        <f>Subawards!A3</f>
        <v>Subawardee 1</v>
      </c>
      <c r="C61" s="541" t="s">
        <v>310</v>
      </c>
      <c r="D61" s="548"/>
      <c r="E61" s="548"/>
      <c r="F61" s="548"/>
      <c r="G61" s="549"/>
      <c r="H61" s="163">
        <f>Subawards!Q3</f>
        <v>0</v>
      </c>
      <c r="I61" s="163">
        <f>Subawards!R3</f>
        <v>0</v>
      </c>
      <c r="J61" s="163">
        <f>Subawards!S3</f>
        <v>0</v>
      </c>
      <c r="K61" s="163">
        <f>Subawards!T3</f>
        <v>0</v>
      </c>
      <c r="L61" s="163">
        <f>Subawards!U3</f>
        <v>0</v>
      </c>
      <c r="M61" s="164">
        <f t="shared" si="13"/>
        <v>0</v>
      </c>
    </row>
    <row r="62" spans="1:13">
      <c r="A62" s="79"/>
      <c r="B62" s="326" t="str">
        <f>Subawards!A4</f>
        <v>Subawardee 2</v>
      </c>
      <c r="C62" s="336"/>
      <c r="D62" s="332"/>
      <c r="E62" s="332"/>
      <c r="F62" s="332"/>
      <c r="G62" s="337"/>
      <c r="H62" s="163">
        <f>Subawards!Q4</f>
        <v>0</v>
      </c>
      <c r="I62" s="163">
        <f>Subawards!R4</f>
        <v>0</v>
      </c>
      <c r="J62" s="163">
        <f>Subawards!S4</f>
        <v>0</v>
      </c>
      <c r="K62" s="163">
        <f>Subawards!T4</f>
        <v>0</v>
      </c>
      <c r="L62" s="163">
        <f>Subawards!U4</f>
        <v>0</v>
      </c>
      <c r="M62" s="164">
        <f t="shared" si="13"/>
        <v>0</v>
      </c>
    </row>
    <row r="63" spans="1:13">
      <c r="A63" s="79"/>
      <c r="B63" s="326" t="str">
        <f>Subawards!A5</f>
        <v>Subawardee 3</v>
      </c>
      <c r="C63" s="336"/>
      <c r="D63" s="332"/>
      <c r="E63" s="332"/>
      <c r="F63" s="332"/>
      <c r="G63" s="337"/>
      <c r="H63" s="163">
        <f>Subawards!Q5</f>
        <v>0</v>
      </c>
      <c r="I63" s="163">
        <f>Subawards!R5</f>
        <v>0</v>
      </c>
      <c r="J63" s="163">
        <f>Subawards!S5</f>
        <v>0</v>
      </c>
      <c r="K63" s="163">
        <f>Subawards!T5</f>
        <v>0</v>
      </c>
      <c r="L63" s="163">
        <f>Subawards!U5</f>
        <v>0</v>
      </c>
      <c r="M63" s="164">
        <f t="shared" si="13"/>
        <v>0</v>
      </c>
    </row>
    <row r="64" spans="1:13">
      <c r="A64" s="79"/>
      <c r="B64" s="326" t="str">
        <f>Subawards!A6</f>
        <v>Subawardee 4</v>
      </c>
      <c r="C64" s="336"/>
      <c r="D64" s="332"/>
      <c r="E64" s="332"/>
      <c r="F64" s="332"/>
      <c r="G64" s="337"/>
      <c r="H64" s="163">
        <f>Subawards!Q6</f>
        <v>0</v>
      </c>
      <c r="I64" s="163">
        <f>Subawards!R6</f>
        <v>0</v>
      </c>
      <c r="J64" s="163">
        <f>Subawards!S6</f>
        <v>0</v>
      </c>
      <c r="K64" s="163">
        <f>Subawards!T6</f>
        <v>0</v>
      </c>
      <c r="L64" s="163">
        <f>Subawards!U6</f>
        <v>0</v>
      </c>
      <c r="M64" s="164">
        <f t="shared" si="13"/>
        <v>0</v>
      </c>
    </row>
    <row r="65" spans="1:18">
      <c r="A65" s="79"/>
      <c r="B65" s="326" t="str">
        <f>Subawards!A7</f>
        <v>Subawardee 5</v>
      </c>
      <c r="C65" s="336"/>
      <c r="D65" s="332"/>
      <c r="E65" s="332"/>
      <c r="F65" s="332"/>
      <c r="G65" s="337"/>
      <c r="H65" s="163">
        <f>Subawards!Q7</f>
        <v>0</v>
      </c>
      <c r="I65" s="163">
        <f>Subawards!R7</f>
        <v>0</v>
      </c>
      <c r="J65" s="163">
        <f>Subawards!S7</f>
        <v>0</v>
      </c>
      <c r="K65" s="163">
        <f>Subawards!T7</f>
        <v>0</v>
      </c>
      <c r="L65" s="163">
        <f>Subawards!U7</f>
        <v>0</v>
      </c>
      <c r="M65" s="164">
        <f t="shared" si="13"/>
        <v>0</v>
      </c>
    </row>
    <row r="66" spans="1:18">
      <c r="A66" s="79"/>
      <c r="B66" s="326" t="str">
        <f>Subawards!A8</f>
        <v>Subawardee 6</v>
      </c>
      <c r="C66" s="336"/>
      <c r="D66" s="332"/>
      <c r="E66" s="332"/>
      <c r="F66" s="332"/>
      <c r="G66" s="337"/>
      <c r="H66" s="163">
        <f>Subawards!Q8</f>
        <v>0</v>
      </c>
      <c r="I66" s="163">
        <f>Subawards!R8</f>
        <v>0</v>
      </c>
      <c r="J66" s="163">
        <f>Subawards!S8</f>
        <v>0</v>
      </c>
      <c r="K66" s="163">
        <f>Subawards!T8</f>
        <v>0</v>
      </c>
      <c r="L66" s="163">
        <f>Subawards!U8</f>
        <v>0</v>
      </c>
      <c r="M66" s="164">
        <f t="shared" si="13"/>
        <v>0</v>
      </c>
    </row>
    <row r="67" spans="1:18">
      <c r="A67" s="79"/>
      <c r="B67" s="326" t="str">
        <f>Subawards!A9</f>
        <v>Subawardee 7</v>
      </c>
      <c r="C67" s="336"/>
      <c r="D67" s="332"/>
      <c r="E67" s="332"/>
      <c r="F67" s="332"/>
      <c r="G67" s="337"/>
      <c r="H67" s="163">
        <f>Subawards!Q9</f>
        <v>0</v>
      </c>
      <c r="I67" s="163">
        <f>Subawards!R9</f>
        <v>0</v>
      </c>
      <c r="J67" s="163">
        <f>Subawards!S9</f>
        <v>0</v>
      </c>
      <c r="K67" s="163">
        <f>Subawards!T9</f>
        <v>0</v>
      </c>
      <c r="L67" s="163">
        <f>Subawards!U9</f>
        <v>0</v>
      </c>
      <c r="M67" s="164">
        <f t="shared" si="13"/>
        <v>0</v>
      </c>
    </row>
    <row r="68" spans="1:18">
      <c r="A68" s="79"/>
      <c r="B68" s="326" t="str">
        <f>Subawards!A10</f>
        <v>Subawardee 8</v>
      </c>
      <c r="C68" s="336"/>
      <c r="D68" s="332"/>
      <c r="E68" s="332"/>
      <c r="F68" s="332"/>
      <c r="G68" s="337"/>
      <c r="H68" s="163">
        <f>Subawards!Q10</f>
        <v>0</v>
      </c>
      <c r="I68" s="163">
        <f>Subawards!R10</f>
        <v>0</v>
      </c>
      <c r="J68" s="163">
        <f>Subawards!S10</f>
        <v>0</v>
      </c>
      <c r="K68" s="163">
        <f>Subawards!T10</f>
        <v>0</v>
      </c>
      <c r="L68" s="163">
        <f>Subawards!U10</f>
        <v>0</v>
      </c>
      <c r="M68" s="164">
        <f t="shared" si="13"/>
        <v>0</v>
      </c>
    </row>
    <row r="69" spans="1:18">
      <c r="A69" s="79"/>
      <c r="B69" s="326" t="str">
        <f>Subawards!A11</f>
        <v>Subawardee 9</v>
      </c>
      <c r="C69" s="336"/>
      <c r="D69" s="332"/>
      <c r="E69" s="332"/>
      <c r="F69" s="332"/>
      <c r="G69" s="337"/>
      <c r="H69" s="163">
        <f>Subawards!Q11</f>
        <v>0</v>
      </c>
      <c r="I69" s="163">
        <f>Subawards!R11</f>
        <v>0</v>
      </c>
      <c r="J69" s="163">
        <f>Subawards!S11</f>
        <v>0</v>
      </c>
      <c r="K69" s="163">
        <f>Subawards!T11</f>
        <v>0</v>
      </c>
      <c r="L69" s="163">
        <f>Subawards!U11</f>
        <v>0</v>
      </c>
      <c r="M69" s="164">
        <f t="shared" si="13"/>
        <v>0</v>
      </c>
    </row>
    <row r="70" spans="1:18">
      <c r="A70" s="79"/>
      <c r="B70" s="326" t="str">
        <f>Subawards!A12</f>
        <v>Subawardee 10</v>
      </c>
      <c r="C70" s="336"/>
      <c r="D70" s="332"/>
      <c r="E70" s="332"/>
      <c r="F70" s="332"/>
      <c r="G70" s="337"/>
      <c r="H70" s="163">
        <f>Subawards!Q12</f>
        <v>0</v>
      </c>
      <c r="I70" s="163">
        <f>Subawards!R12</f>
        <v>0</v>
      </c>
      <c r="J70" s="163">
        <f>Subawards!S12</f>
        <v>0</v>
      </c>
      <c r="K70" s="163">
        <f>Subawards!T12</f>
        <v>0</v>
      </c>
      <c r="L70" s="163">
        <f>Subawards!U12</f>
        <v>0</v>
      </c>
      <c r="M70" s="164">
        <f t="shared" si="13"/>
        <v>0</v>
      </c>
    </row>
    <row r="71" spans="1:18">
      <c r="A71" s="79"/>
      <c r="B71" s="415"/>
      <c r="C71" s="416"/>
      <c r="D71" s="417" t="s">
        <v>109</v>
      </c>
      <c r="E71" s="418"/>
      <c r="F71" s="418"/>
      <c r="G71" s="419"/>
      <c r="H71" s="422">
        <f>SUM(H61:H70)</f>
        <v>0</v>
      </c>
      <c r="I71" s="422">
        <f t="shared" ref="I71:L71" si="14">SUM(I61:I70)</f>
        <v>0</v>
      </c>
      <c r="J71" s="422">
        <f t="shared" si="14"/>
        <v>0</v>
      </c>
      <c r="K71" s="422">
        <f t="shared" si="14"/>
        <v>0</v>
      </c>
      <c r="L71" s="422">
        <f t="shared" si="14"/>
        <v>0</v>
      </c>
      <c r="M71" s="422">
        <f>SUM(H71:L71)</f>
        <v>0</v>
      </c>
    </row>
    <row r="72" spans="1:18">
      <c r="A72" s="79"/>
      <c r="B72" s="550" t="s">
        <v>338</v>
      </c>
      <c r="C72" s="551"/>
      <c r="D72" s="551"/>
      <c r="E72" s="551"/>
      <c r="F72" s="551"/>
      <c r="G72" s="552"/>
      <c r="H72" s="422">
        <v>0</v>
      </c>
      <c r="I72" s="422">
        <v>0</v>
      </c>
      <c r="J72" s="422">
        <v>0</v>
      </c>
      <c r="K72" s="422">
        <v>0</v>
      </c>
      <c r="L72" s="422">
        <v>0</v>
      </c>
      <c r="M72" s="493">
        <v>0</v>
      </c>
    </row>
    <row r="73" spans="1:18">
      <c r="A73" s="79"/>
      <c r="B73" s="324" t="s">
        <v>125</v>
      </c>
      <c r="C73" s="332"/>
      <c r="D73" s="332"/>
      <c r="E73" s="332"/>
      <c r="F73" s="332"/>
      <c r="G73" s="334"/>
      <c r="H73" s="102">
        <v>0</v>
      </c>
      <c r="I73" s="102">
        <v>0</v>
      </c>
      <c r="J73" s="102">
        <v>0</v>
      </c>
      <c r="K73" s="102">
        <v>0</v>
      </c>
      <c r="L73" s="102">
        <v>0</v>
      </c>
      <c r="M73" s="114">
        <f t="shared" si="13"/>
        <v>0</v>
      </c>
    </row>
    <row r="74" spans="1:18">
      <c r="A74" s="79"/>
      <c r="B74" s="326" t="s">
        <v>134</v>
      </c>
      <c r="C74" s="335"/>
      <c r="D74" s="332"/>
      <c r="E74" s="332"/>
      <c r="F74" s="332"/>
      <c r="G74" s="334"/>
      <c r="H74" s="163">
        <v>0</v>
      </c>
      <c r="I74" s="163">
        <v>0</v>
      </c>
      <c r="J74" s="163">
        <v>0</v>
      </c>
      <c r="K74" s="163">
        <v>0</v>
      </c>
      <c r="L74" s="163">
        <v>0</v>
      </c>
      <c r="M74" s="164">
        <f t="shared" si="13"/>
        <v>0</v>
      </c>
      <c r="R74" s="443"/>
    </row>
    <row r="75" spans="1:18">
      <c r="A75" s="79"/>
      <c r="B75" s="324" t="s">
        <v>105</v>
      </c>
      <c r="C75" s="518" t="s">
        <v>165</v>
      </c>
      <c r="D75" s="519"/>
      <c r="E75" s="519"/>
      <c r="F75" s="519"/>
      <c r="G75" s="520"/>
      <c r="H75" s="104">
        <v>0</v>
      </c>
      <c r="I75" s="104">
        <v>0</v>
      </c>
      <c r="J75" s="104">
        <v>0</v>
      </c>
      <c r="K75" s="104">
        <v>0</v>
      </c>
      <c r="L75" s="104">
        <v>0</v>
      </c>
      <c r="M75" s="114">
        <f t="shared" si="13"/>
        <v>0</v>
      </c>
    </row>
    <row r="76" spans="1:18">
      <c r="A76" s="79"/>
      <c r="B76" s="324" t="s">
        <v>236</v>
      </c>
      <c r="C76" s="332"/>
      <c r="D76" s="332"/>
      <c r="E76" s="333"/>
      <c r="F76" s="333"/>
      <c r="G76" s="333"/>
      <c r="H76" s="104">
        <v>0</v>
      </c>
      <c r="I76" s="104">
        <v>0</v>
      </c>
      <c r="J76" s="104">
        <v>0</v>
      </c>
      <c r="K76" s="104">
        <v>0</v>
      </c>
      <c r="L76" s="104">
        <v>0</v>
      </c>
      <c r="M76" s="114">
        <f t="shared" si="13"/>
        <v>0</v>
      </c>
    </row>
    <row r="77" spans="1:18">
      <c r="A77" s="79"/>
      <c r="B77" s="324" t="s">
        <v>236</v>
      </c>
      <c r="C77" s="332"/>
      <c r="D77" s="332"/>
      <c r="E77" s="333"/>
      <c r="F77" s="333"/>
      <c r="G77" s="333"/>
      <c r="H77" s="104">
        <v>0</v>
      </c>
      <c r="I77" s="104">
        <v>0</v>
      </c>
      <c r="J77" s="104">
        <v>0</v>
      </c>
      <c r="K77" s="104">
        <v>0</v>
      </c>
      <c r="L77" s="104">
        <v>0</v>
      </c>
      <c r="M77" s="114">
        <f t="shared" si="13"/>
        <v>0</v>
      </c>
    </row>
    <row r="78" spans="1:18">
      <c r="A78" s="79"/>
      <c r="B78" s="324" t="s">
        <v>236</v>
      </c>
      <c r="C78" s="332"/>
      <c r="D78" s="332"/>
      <c r="E78" s="333"/>
      <c r="F78" s="333"/>
      <c r="G78" s="333"/>
      <c r="H78" s="104">
        <v>0</v>
      </c>
      <c r="I78" s="104">
        <v>0</v>
      </c>
      <c r="J78" s="104">
        <v>0</v>
      </c>
      <c r="K78" s="104">
        <v>0</v>
      </c>
      <c r="L78" s="104">
        <v>0</v>
      </c>
      <c r="M78" s="114">
        <f t="shared" si="13"/>
        <v>0</v>
      </c>
    </row>
    <row r="79" spans="1:18">
      <c r="A79" s="79"/>
      <c r="B79" s="324" t="s">
        <v>237</v>
      </c>
      <c r="C79" s="332"/>
      <c r="D79" s="332"/>
      <c r="E79" s="333"/>
      <c r="F79" s="333"/>
      <c r="G79" s="333"/>
      <c r="H79" s="104">
        <v>0</v>
      </c>
      <c r="I79" s="104">
        <v>0</v>
      </c>
      <c r="J79" s="104">
        <v>0</v>
      </c>
      <c r="K79" s="104">
        <v>0</v>
      </c>
      <c r="L79" s="104">
        <v>0</v>
      </c>
      <c r="M79" s="114">
        <f t="shared" si="13"/>
        <v>0</v>
      </c>
    </row>
    <row r="80" spans="1:18">
      <c r="A80" s="79"/>
      <c r="B80" s="324" t="s">
        <v>236</v>
      </c>
      <c r="C80" s="332"/>
      <c r="D80" s="332"/>
      <c r="E80" s="333"/>
      <c r="F80" s="333"/>
      <c r="G80" s="333"/>
      <c r="H80" s="104">
        <v>0</v>
      </c>
      <c r="I80" s="104">
        <v>0</v>
      </c>
      <c r="J80" s="104">
        <v>0</v>
      </c>
      <c r="K80" s="104">
        <v>0</v>
      </c>
      <c r="L80" s="104">
        <v>0</v>
      </c>
      <c r="M80" s="114">
        <f t="shared" si="13"/>
        <v>0</v>
      </c>
    </row>
    <row r="81" spans="1:13">
      <c r="A81" s="421" t="s">
        <v>39</v>
      </c>
      <c r="B81" s="90"/>
      <c r="C81" s="91"/>
      <c r="D81" s="91"/>
      <c r="E81" s="91"/>
      <c r="F81" s="91"/>
      <c r="G81" s="159"/>
      <c r="H81" s="404">
        <f>H54+H55+H56+H57+H58+H59+H60+H71+H73+H74+H75+H76+H77+H78+H79+H80</f>
        <v>0</v>
      </c>
      <c r="I81" s="404">
        <f>I54+I55+I56+I57+I58+I59+I60+I71+I73+I74+I75+I76+I77+I78+I79+I80</f>
        <v>0</v>
      </c>
      <c r="J81" s="404">
        <f>J54+J55+J56+J57+J58+J59+J60+J71+J73+J74+J75+J76+J77+J78+J79+J80</f>
        <v>0</v>
      </c>
      <c r="K81" s="404">
        <f>K54+K55+K56+K57+K58+K59+K60+K71+K73+K74+K75+K76+K77+K78+K79+K80</f>
        <v>0</v>
      </c>
      <c r="L81" s="404">
        <f>L54+L55+L56+L57+L58+L59+L60+L71+L73+L74+L75+L76+L77+L78+L79+L80</f>
        <v>0</v>
      </c>
      <c r="M81" s="404">
        <f>SUM(H81:L81)</f>
        <v>0</v>
      </c>
    </row>
    <row r="82" spans="1:13" ht="16" thickBot="1">
      <c r="A82" s="340"/>
      <c r="B82" s="150"/>
      <c r="C82" s="151"/>
      <c r="D82" s="151"/>
      <c r="E82" s="151"/>
      <c r="F82" s="105"/>
      <c r="G82" s="106"/>
      <c r="H82" s="160"/>
      <c r="I82" s="160"/>
      <c r="J82" s="160"/>
      <c r="K82" s="160"/>
      <c r="L82" s="160"/>
      <c r="M82" s="160"/>
    </row>
    <row r="83" spans="1:13">
      <c r="A83" s="152"/>
      <c r="C83" s="105"/>
      <c r="D83" s="105"/>
      <c r="E83" s="105"/>
      <c r="F83" s="535" t="s">
        <v>107</v>
      </c>
      <c r="G83" s="536"/>
      <c r="H83" s="420">
        <f>H81+H52</f>
        <v>0</v>
      </c>
      <c r="I83" s="420">
        <f>I81+I52</f>
        <v>0</v>
      </c>
      <c r="J83" s="420">
        <f>J81+J52</f>
        <v>0</v>
      </c>
      <c r="K83" s="420">
        <f>K81+K52</f>
        <v>0</v>
      </c>
      <c r="L83" s="420">
        <f>L81+L52</f>
        <v>0</v>
      </c>
      <c r="M83" s="420">
        <f>SUM(H83:L83)</f>
        <v>0</v>
      </c>
    </row>
    <row r="84" spans="1:13">
      <c r="A84" s="98"/>
      <c r="B84" s="98"/>
      <c r="C84" s="98"/>
      <c r="D84" s="98"/>
      <c r="E84" s="98"/>
      <c r="F84" s="537" t="s">
        <v>132</v>
      </c>
      <c r="G84" s="538"/>
      <c r="H84" s="348">
        <f>H83-H54-H75-H71-H56+H72</f>
        <v>0</v>
      </c>
      <c r="I84" s="348">
        <f>I83-I54-I75-I71-I56+I72</f>
        <v>0</v>
      </c>
      <c r="J84" s="348">
        <f t="shared" ref="J84:L84" si="15">J83-J54-J75-J71-J56+J72</f>
        <v>0</v>
      </c>
      <c r="K84" s="348">
        <f t="shared" si="15"/>
        <v>0</v>
      </c>
      <c r="L84" s="348">
        <f t="shared" si="15"/>
        <v>0</v>
      </c>
      <c r="M84" s="348">
        <f>SUM(H84:L84)</f>
        <v>0</v>
      </c>
    </row>
    <row r="85" spans="1:13">
      <c r="B85" s="153"/>
      <c r="C85" s="212"/>
      <c r="D85" s="212"/>
      <c r="F85" s="154" t="s">
        <v>133</v>
      </c>
      <c r="G85" s="149">
        <v>0.57499999999999996</v>
      </c>
      <c r="H85" s="349">
        <f>SUM(H84*G85)</f>
        <v>0</v>
      </c>
      <c r="I85" s="349">
        <f>SUM(I84*G85)</f>
        <v>0</v>
      </c>
      <c r="J85" s="349">
        <f>SUM(J84*G85)</f>
        <v>0</v>
      </c>
      <c r="K85" s="349">
        <f>SUM(K84*G85)</f>
        <v>0</v>
      </c>
      <c r="L85" s="349">
        <f>SUM(L84*G85)</f>
        <v>0</v>
      </c>
      <c r="M85" s="349">
        <f>SUM(H85:L85)</f>
        <v>0</v>
      </c>
    </row>
    <row r="86" spans="1:13" ht="16" thickBot="1">
      <c r="B86" s="212"/>
      <c r="C86" s="212"/>
      <c r="D86" s="212"/>
      <c r="E86" s="153"/>
      <c r="F86" s="516" t="s">
        <v>108</v>
      </c>
      <c r="G86" s="517"/>
      <c r="H86" s="350">
        <f>SUM(H85+H83)</f>
        <v>0</v>
      </c>
      <c r="I86" s="350">
        <f>SUM(I85+I83)</f>
        <v>0</v>
      </c>
      <c r="J86" s="350">
        <f>SUM(J85+J83)</f>
        <v>0</v>
      </c>
      <c r="K86" s="350">
        <f>SUM(K85+K83)</f>
        <v>0</v>
      </c>
      <c r="L86" s="350">
        <f>SUM(L85+L83)</f>
        <v>0</v>
      </c>
      <c r="M86" s="350">
        <f>SUM(M83,M85)</f>
        <v>0</v>
      </c>
    </row>
    <row r="87" spans="1:13">
      <c r="B87" s="212"/>
      <c r="C87" s="212"/>
      <c r="D87" s="212"/>
    </row>
    <row r="88" spans="1:13">
      <c r="A88" s="152"/>
      <c r="C88" s="105"/>
      <c r="D88" s="105"/>
      <c r="E88" s="105"/>
      <c r="L88" s="77" t="s">
        <v>103</v>
      </c>
    </row>
    <row r="90" spans="1:13">
      <c r="C90" s="153"/>
      <c r="D90" s="153"/>
      <c r="E90" s="153"/>
    </row>
    <row r="91" spans="1:13">
      <c r="B91" s="98" t="s">
        <v>103</v>
      </c>
      <c r="G91" s="77"/>
    </row>
    <row r="92" spans="1:13">
      <c r="G92" s="77"/>
    </row>
    <row r="93" spans="1:13">
      <c r="G93" s="77"/>
    </row>
    <row r="94" spans="1:13">
      <c r="G94" s="77"/>
    </row>
    <row r="95" spans="1:13">
      <c r="G95" s="77"/>
    </row>
    <row r="96" spans="1:13">
      <c r="G96" s="77"/>
    </row>
    <row r="97" spans="7:7">
      <c r="G97" s="77"/>
    </row>
    <row r="98" spans="7:7">
      <c r="G98" s="77"/>
    </row>
    <row r="99" spans="7:7">
      <c r="G99" s="77"/>
    </row>
    <row r="100" spans="7:7">
      <c r="G100" s="77"/>
    </row>
    <row r="101" spans="7:7">
      <c r="G101" s="77"/>
    </row>
  </sheetData>
  <mergeCells count="48">
    <mergeCell ref="G4:G5"/>
    <mergeCell ref="C5:E5"/>
    <mergeCell ref="C34:E34"/>
    <mergeCell ref="H34:L34"/>
    <mergeCell ref="C36:E36"/>
    <mergeCell ref="F36:G36"/>
    <mergeCell ref="C37:E37"/>
    <mergeCell ref="F37:G37"/>
    <mergeCell ref="C35:E35"/>
    <mergeCell ref="F35:G35"/>
    <mergeCell ref="F33:G34"/>
    <mergeCell ref="C38:E38"/>
    <mergeCell ref="F38:G38"/>
    <mergeCell ref="C39:E39"/>
    <mergeCell ref="F39:G39"/>
    <mergeCell ref="C40:E40"/>
    <mergeCell ref="F40:G40"/>
    <mergeCell ref="C41:E41"/>
    <mergeCell ref="F41:G41"/>
    <mergeCell ref="C42:E42"/>
    <mergeCell ref="F42:G42"/>
    <mergeCell ref="C43:E43"/>
    <mergeCell ref="F43:G43"/>
    <mergeCell ref="C44:E44"/>
    <mergeCell ref="F44:G44"/>
    <mergeCell ref="C45:E45"/>
    <mergeCell ref="F45:G45"/>
    <mergeCell ref="C46:E46"/>
    <mergeCell ref="F46:G46"/>
    <mergeCell ref="C47:E47"/>
    <mergeCell ref="F47:G47"/>
    <mergeCell ref="C48:E48"/>
    <mergeCell ref="F48:G48"/>
    <mergeCell ref="C49:E49"/>
    <mergeCell ref="F49:G49"/>
    <mergeCell ref="C50:E50"/>
    <mergeCell ref="F50:G50"/>
    <mergeCell ref="C75:G75"/>
    <mergeCell ref="F83:G83"/>
    <mergeCell ref="F84:G84"/>
    <mergeCell ref="B72:G72"/>
    <mergeCell ref="F86:G86"/>
    <mergeCell ref="C52:G52"/>
    <mergeCell ref="C54:G54"/>
    <mergeCell ref="C55:G55"/>
    <mergeCell ref="C56:G56"/>
    <mergeCell ref="C57:G57"/>
    <mergeCell ref="C61:G61"/>
  </mergeCells>
  <pageMargins left="0.7" right="0.7" top="0.75" bottom="0.75" header="0.3" footer="0.3"/>
  <pageSetup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167AD-951E-4D98-BF75-B8EC285BFAB1}">
  <sheetPr>
    <tabColor theme="8" tint="0.39997558519241921"/>
  </sheetPr>
  <dimension ref="A1:Q43"/>
  <sheetViews>
    <sheetView topLeftCell="D1" workbookViewId="0">
      <selection activeCell="Q4" sqref="Q4"/>
    </sheetView>
  </sheetViews>
  <sheetFormatPr baseColWidth="10" defaultColWidth="8.83203125" defaultRowHeight="13"/>
  <cols>
    <col min="1" max="1" width="28.5" customWidth="1"/>
    <col min="2" max="2" width="85.1640625" customWidth="1"/>
    <col min="10" max="10" width="23.1640625" customWidth="1"/>
    <col min="11" max="11" width="60.33203125" customWidth="1"/>
  </cols>
  <sheetData>
    <row r="1" spans="1:17" ht="15">
      <c r="A1" s="444" t="s">
        <v>331</v>
      </c>
      <c r="B1" s="444"/>
      <c r="C1" s="444"/>
      <c r="D1" s="444"/>
      <c r="E1" s="444"/>
      <c r="F1" s="444"/>
      <c r="G1" s="444"/>
      <c r="H1" s="444"/>
      <c r="I1" s="456"/>
      <c r="J1" s="478" t="s">
        <v>332</v>
      </c>
      <c r="K1" s="478"/>
      <c r="L1" s="478"/>
      <c r="M1" s="478"/>
      <c r="N1" s="478"/>
      <c r="O1" s="478"/>
      <c r="P1" s="478"/>
      <c r="Q1" s="478"/>
    </row>
    <row r="2" spans="1:17" ht="15">
      <c r="A2" s="444"/>
      <c r="B2" s="444"/>
      <c r="C2" s="444"/>
      <c r="D2" s="444"/>
      <c r="E2" s="444"/>
      <c r="F2" s="444"/>
      <c r="G2" s="444"/>
      <c r="H2" s="444"/>
      <c r="I2" s="456"/>
      <c r="J2" s="478"/>
      <c r="K2" s="478"/>
      <c r="L2" s="478"/>
      <c r="M2" s="478"/>
      <c r="N2" s="478"/>
      <c r="O2" s="478"/>
      <c r="P2" s="478"/>
      <c r="Q2" s="478"/>
    </row>
    <row r="3" spans="1:17" ht="15">
      <c r="A3" s="444" t="s">
        <v>149</v>
      </c>
      <c r="B3" s="444" t="s">
        <v>141</v>
      </c>
      <c r="C3" s="445" t="s">
        <v>110</v>
      </c>
      <c r="D3" s="445" t="s">
        <v>111</v>
      </c>
      <c r="E3" s="445" t="s">
        <v>112</v>
      </c>
      <c r="F3" s="445" t="s">
        <v>113</v>
      </c>
      <c r="G3" s="445" t="s">
        <v>129</v>
      </c>
      <c r="H3" s="444" t="s">
        <v>130</v>
      </c>
      <c r="I3" s="456"/>
      <c r="J3" s="478" t="s">
        <v>149</v>
      </c>
      <c r="K3" s="478" t="s">
        <v>141</v>
      </c>
      <c r="L3" s="479" t="s">
        <v>110</v>
      </c>
      <c r="M3" s="479" t="s">
        <v>111</v>
      </c>
      <c r="N3" s="479" t="s">
        <v>112</v>
      </c>
      <c r="O3" s="479" t="s">
        <v>113</v>
      </c>
      <c r="P3" s="479" t="s">
        <v>129</v>
      </c>
      <c r="Q3" s="478" t="s">
        <v>130</v>
      </c>
    </row>
    <row r="4" spans="1:17" ht="15">
      <c r="A4" s="289"/>
      <c r="B4" s="352"/>
      <c r="C4" s="292">
        <v>0</v>
      </c>
      <c r="D4" s="292">
        <v>0</v>
      </c>
      <c r="E4" s="292">
        <v>0</v>
      </c>
      <c r="F4" s="292">
        <v>0</v>
      </c>
      <c r="G4" s="292">
        <v>0</v>
      </c>
      <c r="H4" s="360">
        <f>SUM(C4:G4)</f>
        <v>0</v>
      </c>
      <c r="I4" s="456"/>
      <c r="J4" s="432"/>
      <c r="K4" s="352"/>
      <c r="L4" s="292">
        <v>0</v>
      </c>
      <c r="M4" s="292">
        <v>0</v>
      </c>
      <c r="N4" s="292">
        <v>0</v>
      </c>
      <c r="O4" s="292">
        <v>0</v>
      </c>
      <c r="P4" s="292">
        <v>0</v>
      </c>
      <c r="Q4" s="292">
        <f>SUM(L4:P4)</f>
        <v>0</v>
      </c>
    </row>
    <row r="5" spans="1:17" ht="15">
      <c r="A5" s="289"/>
      <c r="B5" s="352"/>
      <c r="C5" s="292">
        <v>0</v>
      </c>
      <c r="D5" s="292">
        <v>0</v>
      </c>
      <c r="E5" s="292">
        <v>0</v>
      </c>
      <c r="F5" s="292">
        <v>0</v>
      </c>
      <c r="G5" s="292">
        <v>0</v>
      </c>
      <c r="H5" s="360">
        <f t="shared" ref="H5:H12" si="0">SUM(C5:G5)</f>
        <v>0</v>
      </c>
      <c r="I5" s="456"/>
      <c r="J5" s="432"/>
      <c r="K5" s="352"/>
      <c r="L5" s="292">
        <v>0</v>
      </c>
      <c r="M5" s="292">
        <v>0</v>
      </c>
      <c r="N5" s="292">
        <v>0</v>
      </c>
      <c r="O5" s="292">
        <v>0</v>
      </c>
      <c r="P5" s="292">
        <v>0</v>
      </c>
      <c r="Q5" s="292">
        <f t="shared" ref="Q5:Q12" si="1">SUM(L5:P5)</f>
        <v>0</v>
      </c>
    </row>
    <row r="6" spans="1:17" ht="15">
      <c r="A6" s="289"/>
      <c r="B6" s="352"/>
      <c r="C6" s="292">
        <v>0</v>
      </c>
      <c r="D6" s="292">
        <v>0</v>
      </c>
      <c r="E6" s="292">
        <v>0</v>
      </c>
      <c r="F6" s="292">
        <v>0</v>
      </c>
      <c r="G6" s="292">
        <v>0</v>
      </c>
      <c r="H6" s="360">
        <f t="shared" si="0"/>
        <v>0</v>
      </c>
      <c r="I6" s="456"/>
      <c r="J6" s="432"/>
      <c r="K6" s="352"/>
      <c r="L6" s="292">
        <v>0</v>
      </c>
      <c r="M6" s="292">
        <v>0</v>
      </c>
      <c r="N6" s="292">
        <v>0</v>
      </c>
      <c r="O6" s="292">
        <v>0</v>
      </c>
      <c r="P6" s="292">
        <v>0</v>
      </c>
      <c r="Q6" s="292">
        <f t="shared" si="1"/>
        <v>0</v>
      </c>
    </row>
    <row r="7" spans="1:17" ht="15">
      <c r="A7" s="289"/>
      <c r="B7" s="352"/>
      <c r="C7" s="292">
        <v>0</v>
      </c>
      <c r="D7" s="292">
        <v>0</v>
      </c>
      <c r="E7" s="292">
        <v>0</v>
      </c>
      <c r="F7" s="292">
        <v>0</v>
      </c>
      <c r="G7" s="292">
        <v>0</v>
      </c>
      <c r="H7" s="360">
        <f t="shared" si="0"/>
        <v>0</v>
      </c>
      <c r="I7" s="456"/>
      <c r="J7" s="432"/>
      <c r="K7" s="352"/>
      <c r="L7" s="292">
        <v>0</v>
      </c>
      <c r="M7" s="292">
        <v>0</v>
      </c>
      <c r="N7" s="292">
        <v>0</v>
      </c>
      <c r="O7" s="292">
        <v>0</v>
      </c>
      <c r="P7" s="292">
        <v>0</v>
      </c>
      <c r="Q7" s="292">
        <f t="shared" si="1"/>
        <v>0</v>
      </c>
    </row>
    <row r="8" spans="1:17" ht="15">
      <c r="A8" s="289"/>
      <c r="B8" s="352"/>
      <c r="C8" s="292">
        <v>0</v>
      </c>
      <c r="D8" s="292">
        <v>0</v>
      </c>
      <c r="E8" s="292">
        <v>0</v>
      </c>
      <c r="F8" s="292">
        <v>0</v>
      </c>
      <c r="G8" s="292">
        <v>0</v>
      </c>
      <c r="H8" s="360">
        <f t="shared" si="0"/>
        <v>0</v>
      </c>
      <c r="I8" s="456"/>
      <c r="J8" s="432"/>
      <c r="K8" s="352"/>
      <c r="L8" s="292">
        <v>0</v>
      </c>
      <c r="M8" s="292">
        <v>0</v>
      </c>
      <c r="N8" s="292">
        <v>0</v>
      </c>
      <c r="O8" s="292">
        <v>0</v>
      </c>
      <c r="P8" s="292">
        <v>0</v>
      </c>
      <c r="Q8" s="292">
        <f t="shared" si="1"/>
        <v>0</v>
      </c>
    </row>
    <row r="9" spans="1:17" ht="15">
      <c r="A9" s="289"/>
      <c r="B9" s="352"/>
      <c r="C9" s="292">
        <v>0</v>
      </c>
      <c r="D9" s="292">
        <v>0</v>
      </c>
      <c r="E9" s="292">
        <v>0</v>
      </c>
      <c r="F9" s="292">
        <v>0</v>
      </c>
      <c r="G9" s="292">
        <v>0</v>
      </c>
      <c r="H9" s="360">
        <f t="shared" si="0"/>
        <v>0</v>
      </c>
      <c r="I9" s="456"/>
      <c r="J9" s="432"/>
      <c r="K9" s="352"/>
      <c r="L9" s="292">
        <v>0</v>
      </c>
      <c r="M9" s="292">
        <v>0</v>
      </c>
      <c r="N9" s="292">
        <v>0</v>
      </c>
      <c r="O9" s="292">
        <v>0</v>
      </c>
      <c r="P9" s="292">
        <v>0</v>
      </c>
      <c r="Q9" s="292">
        <f t="shared" si="1"/>
        <v>0</v>
      </c>
    </row>
    <row r="10" spans="1:17" ht="15">
      <c r="A10" s="289"/>
      <c r="B10" s="352"/>
      <c r="C10" s="292">
        <v>0</v>
      </c>
      <c r="D10" s="292">
        <v>0</v>
      </c>
      <c r="E10" s="292">
        <v>0</v>
      </c>
      <c r="F10" s="292">
        <v>0</v>
      </c>
      <c r="G10" s="292">
        <v>0</v>
      </c>
      <c r="H10" s="360">
        <f t="shared" si="0"/>
        <v>0</v>
      </c>
      <c r="I10" s="456"/>
      <c r="J10" s="432"/>
      <c r="K10" s="352"/>
      <c r="L10" s="292">
        <v>0</v>
      </c>
      <c r="M10" s="292">
        <v>0</v>
      </c>
      <c r="N10" s="292">
        <v>0</v>
      </c>
      <c r="O10" s="292">
        <v>0</v>
      </c>
      <c r="P10" s="292">
        <v>0</v>
      </c>
      <c r="Q10" s="292">
        <f t="shared" si="1"/>
        <v>0</v>
      </c>
    </row>
    <row r="11" spans="1:17" ht="15">
      <c r="A11" s="289"/>
      <c r="B11" s="352"/>
      <c r="C11" s="292">
        <v>0</v>
      </c>
      <c r="D11" s="292">
        <v>0</v>
      </c>
      <c r="E11" s="292">
        <v>0</v>
      </c>
      <c r="F11" s="292">
        <v>0</v>
      </c>
      <c r="G11" s="292">
        <v>0</v>
      </c>
      <c r="H11" s="360">
        <f t="shared" si="0"/>
        <v>0</v>
      </c>
      <c r="I11" s="456"/>
      <c r="J11" s="432"/>
      <c r="K11" s="352"/>
      <c r="L11" s="292">
        <v>0</v>
      </c>
      <c r="M11" s="292">
        <v>0</v>
      </c>
      <c r="N11" s="292">
        <v>0</v>
      </c>
      <c r="O11" s="292">
        <v>0</v>
      </c>
      <c r="P11" s="292">
        <v>0</v>
      </c>
      <c r="Q11" s="292">
        <f t="shared" si="1"/>
        <v>0</v>
      </c>
    </row>
    <row r="12" spans="1:17" ht="15">
      <c r="A12" s="289"/>
      <c r="B12" s="352"/>
      <c r="C12" s="292">
        <v>0</v>
      </c>
      <c r="D12" s="292">
        <v>0</v>
      </c>
      <c r="E12" s="292">
        <v>0</v>
      </c>
      <c r="F12" s="292">
        <v>0</v>
      </c>
      <c r="G12" s="292">
        <v>0</v>
      </c>
      <c r="H12" s="360">
        <f t="shared" si="0"/>
        <v>0</v>
      </c>
      <c r="I12" s="456"/>
      <c r="J12" s="432"/>
      <c r="K12" s="352"/>
      <c r="L12" s="292">
        <v>0</v>
      </c>
      <c r="M12" s="292">
        <v>0</v>
      </c>
      <c r="N12" s="292">
        <v>0</v>
      </c>
      <c r="O12" s="292">
        <v>0</v>
      </c>
      <c r="P12" s="292">
        <v>0</v>
      </c>
      <c r="Q12" s="292">
        <f t="shared" si="1"/>
        <v>0</v>
      </c>
    </row>
    <row r="13" spans="1:17" ht="15">
      <c r="A13" s="289"/>
      <c r="B13" s="352"/>
      <c r="C13" s="292">
        <v>0</v>
      </c>
      <c r="D13" s="292">
        <v>0</v>
      </c>
      <c r="E13" s="292">
        <v>0</v>
      </c>
      <c r="F13" s="292">
        <v>0</v>
      </c>
      <c r="G13" s="292">
        <v>0</v>
      </c>
      <c r="H13" s="360">
        <f>SUM(C13:G13)</f>
        <v>0</v>
      </c>
      <c r="I13" s="456"/>
      <c r="J13" s="432"/>
      <c r="K13" s="352"/>
      <c r="L13" s="292">
        <v>0</v>
      </c>
      <c r="M13" s="292">
        <v>0</v>
      </c>
      <c r="N13" s="292">
        <v>0</v>
      </c>
      <c r="O13" s="292">
        <v>0</v>
      </c>
      <c r="P13" s="292">
        <v>0</v>
      </c>
      <c r="Q13" s="292">
        <f>SUM(L13:P13)</f>
        <v>0</v>
      </c>
    </row>
    <row r="14" spans="1:17" ht="15">
      <c r="A14" s="289"/>
      <c r="B14" s="352"/>
      <c r="C14" s="292">
        <v>0</v>
      </c>
      <c r="D14" s="292">
        <v>0</v>
      </c>
      <c r="E14" s="292">
        <v>0</v>
      </c>
      <c r="F14" s="292">
        <v>0</v>
      </c>
      <c r="G14" s="292">
        <v>0</v>
      </c>
      <c r="H14" s="360">
        <f t="shared" ref="H14:H21" si="2">SUM(C14:G14)</f>
        <v>0</v>
      </c>
      <c r="I14" s="456"/>
      <c r="J14" s="432"/>
      <c r="K14" s="352"/>
      <c r="L14" s="292">
        <v>0</v>
      </c>
      <c r="M14" s="292">
        <v>0</v>
      </c>
      <c r="N14" s="292">
        <v>0</v>
      </c>
      <c r="O14" s="292">
        <v>0</v>
      </c>
      <c r="P14" s="292">
        <v>0</v>
      </c>
      <c r="Q14" s="292">
        <f t="shared" ref="Q14:Q21" si="3">SUM(L14:P14)</f>
        <v>0</v>
      </c>
    </row>
    <row r="15" spans="1:17" ht="15">
      <c r="A15" s="289"/>
      <c r="B15" s="352"/>
      <c r="C15" s="292">
        <v>0</v>
      </c>
      <c r="D15" s="292">
        <v>0</v>
      </c>
      <c r="E15" s="292">
        <v>0</v>
      </c>
      <c r="F15" s="292">
        <v>0</v>
      </c>
      <c r="G15" s="292">
        <v>0</v>
      </c>
      <c r="H15" s="360">
        <f t="shared" si="2"/>
        <v>0</v>
      </c>
      <c r="I15" s="456"/>
      <c r="J15" s="432"/>
      <c r="K15" s="352"/>
      <c r="L15" s="292">
        <v>0</v>
      </c>
      <c r="M15" s="292">
        <v>0</v>
      </c>
      <c r="N15" s="292">
        <v>0</v>
      </c>
      <c r="O15" s="292">
        <v>0</v>
      </c>
      <c r="P15" s="292">
        <v>0</v>
      </c>
      <c r="Q15" s="292">
        <f t="shared" si="3"/>
        <v>0</v>
      </c>
    </row>
    <row r="16" spans="1:17" ht="15">
      <c r="A16" s="289"/>
      <c r="B16" s="352"/>
      <c r="C16" s="292">
        <v>0</v>
      </c>
      <c r="D16" s="292">
        <v>0</v>
      </c>
      <c r="E16" s="292">
        <v>0</v>
      </c>
      <c r="F16" s="292">
        <v>0</v>
      </c>
      <c r="G16" s="292">
        <v>0</v>
      </c>
      <c r="H16" s="360">
        <f t="shared" si="2"/>
        <v>0</v>
      </c>
      <c r="I16" s="456"/>
      <c r="J16" s="432"/>
      <c r="K16" s="352"/>
      <c r="L16" s="292">
        <v>0</v>
      </c>
      <c r="M16" s="292">
        <v>0</v>
      </c>
      <c r="N16" s="292">
        <v>0</v>
      </c>
      <c r="O16" s="292">
        <v>0</v>
      </c>
      <c r="P16" s="292">
        <v>0</v>
      </c>
      <c r="Q16" s="292">
        <f t="shared" si="3"/>
        <v>0</v>
      </c>
    </row>
    <row r="17" spans="1:17" ht="15">
      <c r="A17" s="289"/>
      <c r="B17" s="352"/>
      <c r="C17" s="292">
        <v>0</v>
      </c>
      <c r="D17" s="292">
        <v>0</v>
      </c>
      <c r="E17" s="292">
        <v>0</v>
      </c>
      <c r="F17" s="292">
        <v>0</v>
      </c>
      <c r="G17" s="292">
        <v>0</v>
      </c>
      <c r="H17" s="360">
        <f t="shared" si="2"/>
        <v>0</v>
      </c>
      <c r="I17" s="456"/>
      <c r="J17" s="432"/>
      <c r="K17" s="352"/>
      <c r="L17" s="292">
        <v>0</v>
      </c>
      <c r="M17" s="292">
        <v>0</v>
      </c>
      <c r="N17" s="292">
        <v>0</v>
      </c>
      <c r="O17" s="292">
        <v>0</v>
      </c>
      <c r="P17" s="292">
        <v>0</v>
      </c>
      <c r="Q17" s="292">
        <f t="shared" si="3"/>
        <v>0</v>
      </c>
    </row>
    <row r="18" spans="1:17" ht="15">
      <c r="A18" s="289"/>
      <c r="B18" s="352"/>
      <c r="C18" s="292">
        <v>0</v>
      </c>
      <c r="D18" s="292">
        <v>0</v>
      </c>
      <c r="E18" s="292">
        <v>0</v>
      </c>
      <c r="F18" s="292">
        <v>0</v>
      </c>
      <c r="G18" s="292">
        <v>0</v>
      </c>
      <c r="H18" s="360">
        <f t="shared" si="2"/>
        <v>0</v>
      </c>
      <c r="I18" s="456"/>
      <c r="J18" s="432"/>
      <c r="K18" s="352"/>
      <c r="L18" s="292">
        <v>0</v>
      </c>
      <c r="M18" s="292">
        <v>0</v>
      </c>
      <c r="N18" s="292">
        <v>0</v>
      </c>
      <c r="O18" s="292">
        <v>0</v>
      </c>
      <c r="P18" s="292">
        <v>0</v>
      </c>
      <c r="Q18" s="292">
        <f t="shared" si="3"/>
        <v>0</v>
      </c>
    </row>
    <row r="19" spans="1:17" ht="15">
      <c r="A19" s="289"/>
      <c r="B19" s="352"/>
      <c r="C19" s="292">
        <v>0</v>
      </c>
      <c r="D19" s="292">
        <v>0</v>
      </c>
      <c r="E19" s="292">
        <v>0</v>
      </c>
      <c r="F19" s="292">
        <v>0</v>
      </c>
      <c r="G19" s="292">
        <v>0</v>
      </c>
      <c r="H19" s="360">
        <f t="shared" si="2"/>
        <v>0</v>
      </c>
      <c r="I19" s="456"/>
      <c r="J19" s="432"/>
      <c r="K19" s="352"/>
      <c r="L19" s="292">
        <v>0</v>
      </c>
      <c r="M19" s="292">
        <v>0</v>
      </c>
      <c r="N19" s="292">
        <v>0</v>
      </c>
      <c r="O19" s="292">
        <v>0</v>
      </c>
      <c r="P19" s="292">
        <v>0</v>
      </c>
      <c r="Q19" s="292">
        <f t="shared" si="3"/>
        <v>0</v>
      </c>
    </row>
    <row r="20" spans="1:17" ht="15">
      <c r="A20" s="289"/>
      <c r="B20" s="352"/>
      <c r="C20" s="292">
        <v>0</v>
      </c>
      <c r="D20" s="292">
        <v>0</v>
      </c>
      <c r="E20" s="292">
        <v>0</v>
      </c>
      <c r="F20" s="292">
        <v>0</v>
      </c>
      <c r="G20" s="292">
        <v>0</v>
      </c>
      <c r="H20" s="360">
        <f t="shared" si="2"/>
        <v>0</v>
      </c>
      <c r="I20" s="456"/>
      <c r="J20" s="432"/>
      <c r="K20" s="352"/>
      <c r="L20" s="292">
        <v>0</v>
      </c>
      <c r="M20" s="292">
        <v>0</v>
      </c>
      <c r="N20" s="292">
        <v>0</v>
      </c>
      <c r="O20" s="292">
        <v>0</v>
      </c>
      <c r="P20" s="292">
        <v>0</v>
      </c>
      <c r="Q20" s="292">
        <f t="shared" si="3"/>
        <v>0</v>
      </c>
    </row>
    <row r="21" spans="1:17" ht="15">
      <c r="A21" s="289"/>
      <c r="B21" s="352"/>
      <c r="C21" s="292">
        <v>0</v>
      </c>
      <c r="D21" s="292">
        <v>0</v>
      </c>
      <c r="E21" s="292">
        <v>0</v>
      </c>
      <c r="F21" s="292">
        <v>0</v>
      </c>
      <c r="G21" s="292">
        <v>0</v>
      </c>
      <c r="H21" s="360">
        <f t="shared" si="2"/>
        <v>0</v>
      </c>
      <c r="I21" s="456"/>
      <c r="J21" s="432"/>
      <c r="K21" s="352"/>
      <c r="L21" s="292">
        <v>0</v>
      </c>
      <c r="M21" s="292">
        <v>0</v>
      </c>
      <c r="N21" s="292">
        <v>0</v>
      </c>
      <c r="O21" s="292">
        <v>0</v>
      </c>
      <c r="P21" s="292">
        <v>0</v>
      </c>
      <c r="Q21" s="292">
        <f t="shared" si="3"/>
        <v>0</v>
      </c>
    </row>
    <row r="22" spans="1:17" ht="15">
      <c r="A22" s="289"/>
      <c r="B22" s="352"/>
      <c r="C22" s="292">
        <v>0</v>
      </c>
      <c r="D22" s="292">
        <v>0</v>
      </c>
      <c r="E22" s="292">
        <v>0</v>
      </c>
      <c r="F22" s="292">
        <v>0</v>
      </c>
      <c r="G22" s="292">
        <v>0</v>
      </c>
      <c r="H22" s="360">
        <f>SUM(C22:G22)</f>
        <v>0</v>
      </c>
      <c r="I22" s="456"/>
      <c r="J22" s="432"/>
      <c r="K22" s="352"/>
      <c r="L22" s="292">
        <v>0</v>
      </c>
      <c r="M22" s="292">
        <v>0</v>
      </c>
      <c r="N22" s="292">
        <v>0</v>
      </c>
      <c r="O22" s="292">
        <v>0</v>
      </c>
      <c r="P22" s="292">
        <v>0</v>
      </c>
      <c r="Q22" s="292">
        <f>SUM(L22:P22)</f>
        <v>0</v>
      </c>
    </row>
    <row r="23" spans="1:17" ht="15">
      <c r="A23" s="289"/>
      <c r="B23" s="352"/>
      <c r="C23" s="292">
        <v>0</v>
      </c>
      <c r="D23" s="292">
        <v>0</v>
      </c>
      <c r="E23" s="292">
        <v>0</v>
      </c>
      <c r="F23" s="292">
        <v>0</v>
      </c>
      <c r="G23" s="292">
        <v>0</v>
      </c>
      <c r="H23" s="360">
        <f t="shared" ref="H23:H30" si="4">SUM(C23:G23)</f>
        <v>0</v>
      </c>
      <c r="I23" s="456"/>
      <c r="J23" s="432"/>
      <c r="K23" s="352"/>
      <c r="L23" s="292">
        <v>0</v>
      </c>
      <c r="M23" s="292">
        <v>0</v>
      </c>
      <c r="N23" s="292">
        <v>0</v>
      </c>
      <c r="O23" s="292">
        <v>0</v>
      </c>
      <c r="P23" s="292">
        <v>0</v>
      </c>
      <c r="Q23" s="292">
        <f t="shared" ref="Q23:Q30" si="5">SUM(L23:P23)</f>
        <v>0</v>
      </c>
    </row>
    <row r="24" spans="1:17" ht="15">
      <c r="A24" s="289"/>
      <c r="B24" s="352"/>
      <c r="C24" s="292">
        <v>0</v>
      </c>
      <c r="D24" s="292">
        <v>0</v>
      </c>
      <c r="E24" s="292">
        <v>0</v>
      </c>
      <c r="F24" s="292">
        <v>0</v>
      </c>
      <c r="G24" s="292">
        <v>0</v>
      </c>
      <c r="H24" s="360">
        <f t="shared" si="4"/>
        <v>0</v>
      </c>
      <c r="I24" s="456"/>
      <c r="J24" s="432"/>
      <c r="K24" s="352"/>
      <c r="L24" s="292">
        <v>0</v>
      </c>
      <c r="M24" s="292">
        <v>0</v>
      </c>
      <c r="N24" s="292">
        <v>0</v>
      </c>
      <c r="O24" s="292">
        <v>0</v>
      </c>
      <c r="P24" s="292">
        <v>0</v>
      </c>
      <c r="Q24" s="292">
        <f t="shared" si="5"/>
        <v>0</v>
      </c>
    </row>
    <row r="25" spans="1:17" ht="15">
      <c r="A25" s="289"/>
      <c r="B25" s="352"/>
      <c r="C25" s="292">
        <v>0</v>
      </c>
      <c r="D25" s="292">
        <v>0</v>
      </c>
      <c r="E25" s="292">
        <v>0</v>
      </c>
      <c r="F25" s="292">
        <v>0</v>
      </c>
      <c r="G25" s="292">
        <v>0</v>
      </c>
      <c r="H25" s="360">
        <f t="shared" si="4"/>
        <v>0</v>
      </c>
      <c r="I25" s="456"/>
      <c r="J25" s="432"/>
      <c r="K25" s="352"/>
      <c r="L25" s="292">
        <v>0</v>
      </c>
      <c r="M25" s="292">
        <v>0</v>
      </c>
      <c r="N25" s="292">
        <v>0</v>
      </c>
      <c r="O25" s="292">
        <v>0</v>
      </c>
      <c r="P25" s="292">
        <v>0</v>
      </c>
      <c r="Q25" s="292">
        <f t="shared" si="5"/>
        <v>0</v>
      </c>
    </row>
    <row r="26" spans="1:17" ht="15">
      <c r="A26" s="289"/>
      <c r="B26" s="352"/>
      <c r="C26" s="292">
        <v>0</v>
      </c>
      <c r="D26" s="292">
        <v>0</v>
      </c>
      <c r="E26" s="292">
        <v>0</v>
      </c>
      <c r="F26" s="292">
        <v>0</v>
      </c>
      <c r="G26" s="292">
        <v>0</v>
      </c>
      <c r="H26" s="360">
        <f t="shared" si="4"/>
        <v>0</v>
      </c>
      <c r="I26" s="456"/>
      <c r="J26" s="432"/>
      <c r="K26" s="352"/>
      <c r="L26" s="292">
        <v>0</v>
      </c>
      <c r="M26" s="292">
        <v>0</v>
      </c>
      <c r="N26" s="292">
        <v>0</v>
      </c>
      <c r="O26" s="292">
        <v>0</v>
      </c>
      <c r="P26" s="292">
        <v>0</v>
      </c>
      <c r="Q26" s="292">
        <f t="shared" si="5"/>
        <v>0</v>
      </c>
    </row>
    <row r="27" spans="1:17" ht="15">
      <c r="A27" s="289"/>
      <c r="B27" s="352"/>
      <c r="C27" s="292">
        <v>0</v>
      </c>
      <c r="D27" s="292">
        <v>0</v>
      </c>
      <c r="E27" s="292">
        <v>0</v>
      </c>
      <c r="F27" s="292">
        <v>0</v>
      </c>
      <c r="G27" s="292">
        <v>0</v>
      </c>
      <c r="H27" s="360">
        <f t="shared" si="4"/>
        <v>0</v>
      </c>
      <c r="I27" s="456"/>
      <c r="J27" s="432"/>
      <c r="K27" s="352"/>
      <c r="L27" s="292">
        <v>0</v>
      </c>
      <c r="M27" s="292">
        <v>0</v>
      </c>
      <c r="N27" s="292">
        <v>0</v>
      </c>
      <c r="O27" s="292">
        <v>0</v>
      </c>
      <c r="P27" s="292">
        <v>0</v>
      </c>
      <c r="Q27" s="292">
        <f t="shared" si="5"/>
        <v>0</v>
      </c>
    </row>
    <row r="28" spans="1:17" ht="15">
      <c r="A28" s="289"/>
      <c r="B28" s="352"/>
      <c r="C28" s="292">
        <v>0</v>
      </c>
      <c r="D28" s="292">
        <v>0</v>
      </c>
      <c r="E28" s="292">
        <v>0</v>
      </c>
      <c r="F28" s="292">
        <v>0</v>
      </c>
      <c r="G28" s="292">
        <v>0</v>
      </c>
      <c r="H28" s="360">
        <f t="shared" si="4"/>
        <v>0</v>
      </c>
      <c r="I28" s="456"/>
      <c r="J28" s="432"/>
      <c r="K28" s="352"/>
      <c r="L28" s="292">
        <v>0</v>
      </c>
      <c r="M28" s="292">
        <v>0</v>
      </c>
      <c r="N28" s="292">
        <v>0</v>
      </c>
      <c r="O28" s="292">
        <v>0</v>
      </c>
      <c r="P28" s="292">
        <v>0</v>
      </c>
      <c r="Q28" s="292">
        <f t="shared" si="5"/>
        <v>0</v>
      </c>
    </row>
    <row r="29" spans="1:17" ht="15">
      <c r="A29" s="289"/>
      <c r="B29" s="352"/>
      <c r="C29" s="292">
        <v>0</v>
      </c>
      <c r="D29" s="292">
        <v>0</v>
      </c>
      <c r="E29" s="292">
        <v>0</v>
      </c>
      <c r="F29" s="292">
        <v>0</v>
      </c>
      <c r="G29" s="292">
        <v>0</v>
      </c>
      <c r="H29" s="360">
        <f t="shared" si="4"/>
        <v>0</v>
      </c>
      <c r="I29" s="456"/>
      <c r="J29" s="432"/>
      <c r="K29" s="352"/>
      <c r="L29" s="292">
        <v>0</v>
      </c>
      <c r="M29" s="292">
        <v>0</v>
      </c>
      <c r="N29" s="292">
        <v>0</v>
      </c>
      <c r="O29" s="292">
        <v>0</v>
      </c>
      <c r="P29" s="292">
        <v>0</v>
      </c>
      <c r="Q29" s="292">
        <f t="shared" si="5"/>
        <v>0</v>
      </c>
    </row>
    <row r="30" spans="1:17" ht="15">
      <c r="A30" s="289"/>
      <c r="B30" s="352"/>
      <c r="C30" s="292">
        <v>0</v>
      </c>
      <c r="D30" s="292">
        <v>0</v>
      </c>
      <c r="E30" s="292">
        <v>0</v>
      </c>
      <c r="F30" s="292">
        <v>0</v>
      </c>
      <c r="G30" s="292">
        <v>0</v>
      </c>
      <c r="H30" s="360">
        <f t="shared" si="4"/>
        <v>0</v>
      </c>
      <c r="I30" s="456"/>
      <c r="J30" s="432"/>
      <c r="K30" s="352"/>
      <c r="L30" s="292">
        <v>0</v>
      </c>
      <c r="M30" s="292">
        <v>0</v>
      </c>
      <c r="N30" s="292">
        <v>0</v>
      </c>
      <c r="O30" s="292">
        <v>0</v>
      </c>
      <c r="P30" s="292">
        <v>0</v>
      </c>
      <c r="Q30" s="292">
        <f t="shared" si="5"/>
        <v>0</v>
      </c>
    </row>
    <row r="31" spans="1:17" ht="15">
      <c r="A31" s="289"/>
      <c r="B31" s="352"/>
      <c r="C31" s="292">
        <v>0</v>
      </c>
      <c r="D31" s="292">
        <v>0</v>
      </c>
      <c r="E31" s="292">
        <v>0</v>
      </c>
      <c r="F31" s="292">
        <v>0</v>
      </c>
      <c r="G31" s="292">
        <v>0</v>
      </c>
      <c r="H31" s="360">
        <f>SUM(C31:G31)</f>
        <v>0</v>
      </c>
      <c r="I31" s="456"/>
      <c r="J31" s="432"/>
      <c r="K31" s="352"/>
      <c r="L31" s="292">
        <v>0</v>
      </c>
      <c r="M31" s="292">
        <v>0</v>
      </c>
      <c r="N31" s="292">
        <v>0</v>
      </c>
      <c r="O31" s="292">
        <v>0</v>
      </c>
      <c r="P31" s="292">
        <v>0</v>
      </c>
      <c r="Q31" s="292">
        <f>SUM(L31:P31)</f>
        <v>0</v>
      </c>
    </row>
    <row r="32" spans="1:17" ht="15">
      <c r="A32" s="289"/>
      <c r="B32" s="352"/>
      <c r="C32" s="292">
        <v>0</v>
      </c>
      <c r="D32" s="292">
        <v>0</v>
      </c>
      <c r="E32" s="292">
        <v>0</v>
      </c>
      <c r="F32" s="292">
        <v>0</v>
      </c>
      <c r="G32" s="292">
        <v>0</v>
      </c>
      <c r="H32" s="360">
        <f t="shared" ref="H32:H39" si="6">SUM(C32:G32)</f>
        <v>0</v>
      </c>
      <c r="I32" s="456"/>
      <c r="J32" s="432"/>
      <c r="K32" s="352"/>
      <c r="L32" s="292">
        <v>0</v>
      </c>
      <c r="M32" s="292">
        <v>0</v>
      </c>
      <c r="N32" s="292">
        <v>0</v>
      </c>
      <c r="O32" s="292">
        <v>0</v>
      </c>
      <c r="P32" s="292">
        <v>0</v>
      </c>
      <c r="Q32" s="292">
        <f t="shared" ref="Q32:Q39" si="7">SUM(L32:P32)</f>
        <v>0</v>
      </c>
    </row>
    <row r="33" spans="1:17" ht="15">
      <c r="A33" s="289"/>
      <c r="B33" s="352"/>
      <c r="C33" s="292">
        <v>0</v>
      </c>
      <c r="D33" s="292">
        <v>0</v>
      </c>
      <c r="E33" s="292">
        <v>0</v>
      </c>
      <c r="F33" s="292">
        <v>0</v>
      </c>
      <c r="G33" s="292">
        <v>0</v>
      </c>
      <c r="H33" s="360">
        <f t="shared" si="6"/>
        <v>0</v>
      </c>
      <c r="I33" s="456"/>
      <c r="J33" s="432"/>
      <c r="K33" s="352"/>
      <c r="L33" s="292">
        <v>0</v>
      </c>
      <c r="M33" s="292">
        <v>0</v>
      </c>
      <c r="N33" s="292">
        <v>0</v>
      </c>
      <c r="O33" s="292">
        <v>0</v>
      </c>
      <c r="P33" s="292">
        <v>0</v>
      </c>
      <c r="Q33" s="292">
        <f t="shared" si="7"/>
        <v>0</v>
      </c>
    </row>
    <row r="34" spans="1:17" ht="15">
      <c r="A34" s="289"/>
      <c r="B34" s="352"/>
      <c r="C34" s="292">
        <v>0</v>
      </c>
      <c r="D34" s="292">
        <v>0</v>
      </c>
      <c r="E34" s="292">
        <v>0</v>
      </c>
      <c r="F34" s="292">
        <v>0</v>
      </c>
      <c r="G34" s="292">
        <v>0</v>
      </c>
      <c r="H34" s="360">
        <f t="shared" si="6"/>
        <v>0</v>
      </c>
      <c r="I34" s="456"/>
      <c r="J34" s="432"/>
      <c r="K34" s="352"/>
      <c r="L34" s="292">
        <v>0</v>
      </c>
      <c r="M34" s="292">
        <v>0</v>
      </c>
      <c r="N34" s="292">
        <v>0</v>
      </c>
      <c r="O34" s="292">
        <v>0</v>
      </c>
      <c r="P34" s="292">
        <v>0</v>
      </c>
      <c r="Q34" s="292">
        <f t="shared" si="7"/>
        <v>0</v>
      </c>
    </row>
    <row r="35" spans="1:17" ht="15">
      <c r="A35" s="289"/>
      <c r="B35" s="352"/>
      <c r="C35" s="292">
        <v>0</v>
      </c>
      <c r="D35" s="292">
        <v>0</v>
      </c>
      <c r="E35" s="292">
        <v>0</v>
      </c>
      <c r="F35" s="292">
        <v>0</v>
      </c>
      <c r="G35" s="292">
        <v>0</v>
      </c>
      <c r="H35" s="360">
        <f t="shared" si="6"/>
        <v>0</v>
      </c>
      <c r="I35" s="456"/>
      <c r="J35" s="432"/>
      <c r="K35" s="352"/>
      <c r="L35" s="292">
        <v>0</v>
      </c>
      <c r="M35" s="292">
        <v>0</v>
      </c>
      <c r="N35" s="292">
        <v>0</v>
      </c>
      <c r="O35" s="292">
        <v>0</v>
      </c>
      <c r="P35" s="292">
        <v>0</v>
      </c>
      <c r="Q35" s="292">
        <f t="shared" si="7"/>
        <v>0</v>
      </c>
    </row>
    <row r="36" spans="1:17" ht="15">
      <c r="A36" s="289"/>
      <c r="B36" s="352"/>
      <c r="C36" s="292">
        <v>0</v>
      </c>
      <c r="D36" s="292">
        <v>0</v>
      </c>
      <c r="E36" s="292">
        <v>0</v>
      </c>
      <c r="F36" s="292">
        <v>0</v>
      </c>
      <c r="G36" s="292">
        <v>0</v>
      </c>
      <c r="H36" s="360">
        <f t="shared" si="6"/>
        <v>0</v>
      </c>
      <c r="I36" s="456"/>
      <c r="J36" s="432"/>
      <c r="K36" s="352"/>
      <c r="L36" s="292">
        <v>0</v>
      </c>
      <c r="M36" s="292">
        <v>0</v>
      </c>
      <c r="N36" s="292">
        <v>0</v>
      </c>
      <c r="O36" s="292">
        <v>0</v>
      </c>
      <c r="P36" s="292">
        <v>0</v>
      </c>
      <c r="Q36" s="292">
        <f t="shared" si="7"/>
        <v>0</v>
      </c>
    </row>
    <row r="37" spans="1:17" ht="15">
      <c r="A37" s="289"/>
      <c r="B37" s="352"/>
      <c r="C37" s="292">
        <v>0</v>
      </c>
      <c r="D37" s="292">
        <v>0</v>
      </c>
      <c r="E37" s="292">
        <v>0</v>
      </c>
      <c r="F37" s="292">
        <v>0</v>
      </c>
      <c r="G37" s="292">
        <v>0</v>
      </c>
      <c r="H37" s="360">
        <f t="shared" si="6"/>
        <v>0</v>
      </c>
      <c r="I37" s="456"/>
      <c r="J37" s="432"/>
      <c r="K37" s="352"/>
      <c r="L37" s="292">
        <v>0</v>
      </c>
      <c r="M37" s="292">
        <v>0</v>
      </c>
      <c r="N37" s="292">
        <v>0</v>
      </c>
      <c r="O37" s="292">
        <v>0</v>
      </c>
      <c r="P37" s="292">
        <v>0</v>
      </c>
      <c r="Q37" s="292">
        <f t="shared" si="7"/>
        <v>0</v>
      </c>
    </row>
    <row r="38" spans="1:17" ht="15">
      <c r="A38" s="289"/>
      <c r="B38" s="352"/>
      <c r="C38" s="292">
        <v>0</v>
      </c>
      <c r="D38" s="292">
        <v>0</v>
      </c>
      <c r="E38" s="292">
        <v>0</v>
      </c>
      <c r="F38" s="292">
        <v>0</v>
      </c>
      <c r="G38" s="292">
        <v>0</v>
      </c>
      <c r="H38" s="360">
        <f t="shared" si="6"/>
        <v>0</v>
      </c>
      <c r="I38" s="456"/>
      <c r="J38" s="432"/>
      <c r="K38" s="352"/>
      <c r="L38" s="292">
        <v>0</v>
      </c>
      <c r="M38" s="292">
        <v>0</v>
      </c>
      <c r="N38" s="292">
        <v>0</v>
      </c>
      <c r="O38" s="292">
        <v>0</v>
      </c>
      <c r="P38" s="292">
        <v>0</v>
      </c>
      <c r="Q38" s="292">
        <f t="shared" si="7"/>
        <v>0</v>
      </c>
    </row>
    <row r="39" spans="1:17" ht="15">
      <c r="A39" s="289"/>
      <c r="B39" s="352"/>
      <c r="C39" s="292">
        <v>0</v>
      </c>
      <c r="D39" s="292">
        <v>0</v>
      </c>
      <c r="E39" s="292">
        <v>0</v>
      </c>
      <c r="F39" s="292">
        <v>0</v>
      </c>
      <c r="G39" s="292">
        <v>0</v>
      </c>
      <c r="H39" s="360">
        <f t="shared" si="6"/>
        <v>0</v>
      </c>
      <c r="I39" s="456"/>
      <c r="J39" s="432"/>
      <c r="K39" s="352"/>
      <c r="L39" s="292">
        <v>0</v>
      </c>
      <c r="M39" s="292">
        <v>0</v>
      </c>
      <c r="N39" s="292">
        <v>0</v>
      </c>
      <c r="O39" s="292">
        <v>0</v>
      </c>
      <c r="P39" s="292">
        <v>0</v>
      </c>
      <c r="Q39" s="292">
        <f t="shared" si="7"/>
        <v>0</v>
      </c>
    </row>
    <row r="40" spans="1:17" ht="15">
      <c r="A40" s="289"/>
      <c r="B40" s="352"/>
      <c r="C40" s="292">
        <v>0</v>
      </c>
      <c r="D40" s="292">
        <v>0</v>
      </c>
      <c r="E40" s="292">
        <v>0</v>
      </c>
      <c r="F40" s="292">
        <v>0</v>
      </c>
      <c r="G40" s="292">
        <v>0</v>
      </c>
      <c r="H40" s="360">
        <v>0</v>
      </c>
      <c r="I40" s="456"/>
      <c r="J40" s="432"/>
      <c r="K40" s="352"/>
      <c r="L40" s="292">
        <v>0</v>
      </c>
      <c r="M40" s="292">
        <v>0</v>
      </c>
      <c r="N40" s="292">
        <v>0</v>
      </c>
      <c r="O40" s="292">
        <v>0</v>
      </c>
      <c r="P40" s="292">
        <v>0</v>
      </c>
      <c r="Q40" s="292">
        <v>0</v>
      </c>
    </row>
    <row r="41" spans="1:17" ht="16" thickBot="1">
      <c r="A41" s="355"/>
      <c r="B41" s="431"/>
      <c r="C41" s="310">
        <v>0</v>
      </c>
      <c r="D41" s="310">
        <v>0</v>
      </c>
      <c r="E41" s="310">
        <v>0</v>
      </c>
      <c r="F41" s="310">
        <v>0</v>
      </c>
      <c r="G41" s="310">
        <v>0</v>
      </c>
      <c r="H41" s="361">
        <v>0</v>
      </c>
      <c r="I41" s="456"/>
      <c r="J41" s="433"/>
      <c r="K41" s="431"/>
      <c r="L41" s="310">
        <v>0</v>
      </c>
      <c r="M41" s="310">
        <v>0</v>
      </c>
      <c r="N41" s="310">
        <v>0</v>
      </c>
      <c r="O41" s="310">
        <v>0</v>
      </c>
      <c r="P41" s="310">
        <v>0</v>
      </c>
      <c r="Q41" s="310">
        <v>0</v>
      </c>
    </row>
    <row r="42" spans="1:17" ht="17" thickTop="1" thickBot="1">
      <c r="A42" s="452" t="s">
        <v>216</v>
      </c>
      <c r="B42" s="453"/>
      <c r="C42" s="468">
        <f>SUM(C4:C41)</f>
        <v>0</v>
      </c>
      <c r="D42" s="468">
        <f t="shared" ref="D42:H42" si="8">SUM(D4:D41)</f>
        <v>0</v>
      </c>
      <c r="E42" s="468">
        <f t="shared" si="8"/>
        <v>0</v>
      </c>
      <c r="F42" s="468">
        <f t="shared" si="8"/>
        <v>0</v>
      </c>
      <c r="G42" s="468">
        <f t="shared" si="8"/>
        <v>0</v>
      </c>
      <c r="H42" s="469">
        <f t="shared" si="8"/>
        <v>0</v>
      </c>
      <c r="I42" s="457"/>
      <c r="J42" s="470" t="s">
        <v>216</v>
      </c>
      <c r="K42" s="471"/>
      <c r="L42" s="464">
        <f>SUM(L4:L41)</f>
        <v>0</v>
      </c>
      <c r="M42" s="464">
        <f t="shared" ref="M42:Q42" si="9">SUM(M4:M41)</f>
        <v>0</v>
      </c>
      <c r="N42" s="464">
        <f t="shared" si="9"/>
        <v>0</v>
      </c>
      <c r="O42" s="464">
        <f t="shared" si="9"/>
        <v>0</v>
      </c>
      <c r="P42" s="464">
        <f t="shared" si="9"/>
        <v>0</v>
      </c>
      <c r="Q42" s="465">
        <f t="shared" si="9"/>
        <v>0</v>
      </c>
    </row>
    <row r="43" spans="1:17" ht="14" thickTop="1"/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1:AA42"/>
  <sheetViews>
    <sheetView topLeftCell="K1" workbookViewId="0">
      <selection activeCell="AA3" sqref="AA3"/>
    </sheetView>
  </sheetViews>
  <sheetFormatPr baseColWidth="10" defaultColWidth="8.83203125" defaultRowHeight="15"/>
  <cols>
    <col min="1" max="1" width="28.33203125" style="288" customWidth="1"/>
    <col min="2" max="2" width="26.6640625" style="288" customWidth="1"/>
    <col min="3" max="6" width="14.5" style="288" customWidth="1"/>
    <col min="7" max="7" width="23.33203125" style="288" customWidth="1"/>
    <col min="8" max="12" width="10.33203125" style="288" bestFit="1" customWidth="1"/>
    <col min="13" max="13" width="12.6640625" style="288" customWidth="1"/>
    <col min="15" max="15" width="20.83203125" customWidth="1"/>
    <col min="16" max="16" width="30.83203125" customWidth="1"/>
  </cols>
  <sheetData>
    <row r="1" spans="1:27">
      <c r="A1" s="446" t="s">
        <v>329</v>
      </c>
      <c r="B1" s="446"/>
      <c r="C1" s="446"/>
      <c r="D1" s="446"/>
      <c r="E1" s="446"/>
      <c r="F1" s="446"/>
      <c r="G1" s="446"/>
      <c r="H1" s="447"/>
      <c r="I1" s="447"/>
      <c r="J1" s="447"/>
      <c r="K1" s="447"/>
      <c r="L1" s="447"/>
      <c r="M1" s="447"/>
      <c r="N1" s="458"/>
      <c r="O1" s="474" t="s">
        <v>330</v>
      </c>
      <c r="P1" s="474"/>
      <c r="Q1" s="474"/>
      <c r="R1" s="474"/>
      <c r="S1" s="474"/>
      <c r="T1" s="474"/>
      <c r="U1" s="474"/>
      <c r="V1" s="460"/>
      <c r="W1" s="460"/>
      <c r="X1" s="460"/>
      <c r="Y1" s="460"/>
      <c r="Z1" s="460"/>
      <c r="AA1" s="460"/>
    </row>
    <row r="2" spans="1:27" ht="43.5" customHeight="1">
      <c r="A2" s="448" t="s">
        <v>142</v>
      </c>
      <c r="B2" s="448" t="s">
        <v>148</v>
      </c>
      <c r="C2" s="448" t="s">
        <v>143</v>
      </c>
      <c r="D2" s="448" t="s">
        <v>292</v>
      </c>
      <c r="E2" s="448" t="s">
        <v>293</v>
      </c>
      <c r="F2" s="448" t="s">
        <v>295</v>
      </c>
      <c r="G2" s="449" t="s">
        <v>294</v>
      </c>
      <c r="H2" s="450" t="s">
        <v>110</v>
      </c>
      <c r="I2" s="450" t="s">
        <v>111</v>
      </c>
      <c r="J2" s="450" t="s">
        <v>112</v>
      </c>
      <c r="K2" s="450" t="s">
        <v>113</v>
      </c>
      <c r="L2" s="450" t="s">
        <v>129</v>
      </c>
      <c r="M2" s="451" t="s">
        <v>130</v>
      </c>
      <c r="N2" s="458"/>
      <c r="O2" s="475" t="s">
        <v>142</v>
      </c>
      <c r="P2" s="476" t="s">
        <v>148</v>
      </c>
      <c r="Q2" s="476" t="s">
        <v>143</v>
      </c>
      <c r="R2" s="476" t="s">
        <v>292</v>
      </c>
      <c r="S2" s="476" t="s">
        <v>293</v>
      </c>
      <c r="T2" s="476" t="s">
        <v>295</v>
      </c>
      <c r="U2" s="477" t="s">
        <v>294</v>
      </c>
      <c r="V2" s="462" t="s">
        <v>110</v>
      </c>
      <c r="W2" s="462" t="s">
        <v>111</v>
      </c>
      <c r="X2" s="462" t="s">
        <v>112</v>
      </c>
      <c r="Y2" s="462" t="s">
        <v>113</v>
      </c>
      <c r="Z2" s="462" t="s">
        <v>129</v>
      </c>
      <c r="AA2" s="461" t="s">
        <v>130</v>
      </c>
    </row>
    <row r="3" spans="1:27">
      <c r="A3" s="352"/>
      <c r="B3" s="352"/>
      <c r="C3" s="289"/>
      <c r="D3" s="289"/>
      <c r="E3" s="289"/>
      <c r="F3" s="289"/>
      <c r="G3" s="289"/>
      <c r="H3" s="353">
        <v>0</v>
      </c>
      <c r="I3" s="353">
        <v>0</v>
      </c>
      <c r="J3" s="353">
        <v>0</v>
      </c>
      <c r="K3" s="353">
        <v>0</v>
      </c>
      <c r="L3" s="353">
        <v>0</v>
      </c>
      <c r="M3" s="439">
        <f t="shared" ref="M3:M38" si="0">SUM(H3:L3)</f>
        <v>0</v>
      </c>
      <c r="N3" s="458"/>
      <c r="O3" s="441"/>
      <c r="P3" s="352"/>
      <c r="Q3" s="289"/>
      <c r="R3" s="289"/>
      <c r="S3" s="289"/>
      <c r="T3" s="289"/>
      <c r="U3" s="289"/>
      <c r="V3" s="353">
        <v>0</v>
      </c>
      <c r="W3" s="353">
        <v>0</v>
      </c>
      <c r="X3" s="353">
        <v>0</v>
      </c>
      <c r="Y3" s="353">
        <v>0</v>
      </c>
      <c r="Z3" s="353">
        <v>0</v>
      </c>
      <c r="AA3" s="354">
        <f t="shared" ref="AA3:AA38" si="1">SUM(V3:Z3)</f>
        <v>0</v>
      </c>
    </row>
    <row r="4" spans="1:27">
      <c r="A4" s="352"/>
      <c r="B4" s="352"/>
      <c r="C4" s="289"/>
      <c r="D4" s="289"/>
      <c r="E4" s="289"/>
      <c r="F4" s="289"/>
      <c r="G4" s="289"/>
      <c r="H4" s="353">
        <v>0</v>
      </c>
      <c r="I4" s="353">
        <v>0</v>
      </c>
      <c r="J4" s="353">
        <v>0</v>
      </c>
      <c r="K4" s="353">
        <v>0</v>
      </c>
      <c r="L4" s="353">
        <v>0</v>
      </c>
      <c r="M4" s="439">
        <f t="shared" si="0"/>
        <v>0</v>
      </c>
      <c r="N4" s="458"/>
      <c r="O4" s="441"/>
      <c r="P4" s="352"/>
      <c r="Q4" s="289"/>
      <c r="R4" s="289"/>
      <c r="S4" s="289"/>
      <c r="T4" s="289"/>
      <c r="U4" s="289"/>
      <c r="V4" s="353">
        <v>0</v>
      </c>
      <c r="W4" s="353">
        <v>0</v>
      </c>
      <c r="X4" s="353">
        <v>0</v>
      </c>
      <c r="Y4" s="353">
        <v>0</v>
      </c>
      <c r="Z4" s="353">
        <v>0</v>
      </c>
      <c r="AA4" s="354">
        <f t="shared" si="1"/>
        <v>0</v>
      </c>
    </row>
    <row r="5" spans="1:27">
      <c r="A5" s="352"/>
      <c r="B5" s="352"/>
      <c r="C5" s="289"/>
      <c r="D5" s="289"/>
      <c r="E5" s="289"/>
      <c r="F5" s="289"/>
      <c r="G5" s="289"/>
      <c r="H5" s="353">
        <v>0</v>
      </c>
      <c r="I5" s="353">
        <v>0</v>
      </c>
      <c r="J5" s="353">
        <v>0</v>
      </c>
      <c r="K5" s="353">
        <v>0</v>
      </c>
      <c r="L5" s="353">
        <v>0</v>
      </c>
      <c r="M5" s="439">
        <f t="shared" si="0"/>
        <v>0</v>
      </c>
      <c r="N5" s="458"/>
      <c r="O5" s="441"/>
      <c r="P5" s="352"/>
      <c r="Q5" s="289"/>
      <c r="R5" s="289"/>
      <c r="S5" s="289"/>
      <c r="T5" s="289"/>
      <c r="U5" s="289"/>
      <c r="V5" s="353">
        <v>0</v>
      </c>
      <c r="W5" s="353">
        <v>0</v>
      </c>
      <c r="X5" s="353">
        <v>0</v>
      </c>
      <c r="Y5" s="353">
        <v>0</v>
      </c>
      <c r="Z5" s="353">
        <v>0</v>
      </c>
      <c r="AA5" s="354">
        <f t="shared" si="1"/>
        <v>0</v>
      </c>
    </row>
    <row r="6" spans="1:27">
      <c r="A6" s="352"/>
      <c r="B6" s="352"/>
      <c r="C6" s="289"/>
      <c r="D6" s="289"/>
      <c r="E6" s="289"/>
      <c r="F6" s="289"/>
      <c r="G6" s="289"/>
      <c r="H6" s="353">
        <v>0</v>
      </c>
      <c r="I6" s="353">
        <v>0</v>
      </c>
      <c r="J6" s="353">
        <v>0</v>
      </c>
      <c r="K6" s="353">
        <v>0</v>
      </c>
      <c r="L6" s="353">
        <v>0</v>
      </c>
      <c r="M6" s="439">
        <f t="shared" si="0"/>
        <v>0</v>
      </c>
      <c r="N6" s="458"/>
      <c r="O6" s="441"/>
      <c r="P6" s="352"/>
      <c r="Q6" s="289"/>
      <c r="R6" s="289"/>
      <c r="S6" s="289"/>
      <c r="T6" s="289"/>
      <c r="U6" s="289"/>
      <c r="V6" s="353">
        <v>0</v>
      </c>
      <c r="W6" s="353">
        <v>0</v>
      </c>
      <c r="X6" s="353">
        <v>0</v>
      </c>
      <c r="Y6" s="353">
        <v>0</v>
      </c>
      <c r="Z6" s="353">
        <v>0</v>
      </c>
      <c r="AA6" s="354">
        <f t="shared" si="1"/>
        <v>0</v>
      </c>
    </row>
    <row r="7" spans="1:27">
      <c r="A7" s="352"/>
      <c r="B7" s="352"/>
      <c r="C7" s="289"/>
      <c r="D7" s="289"/>
      <c r="E7" s="289"/>
      <c r="F7" s="289"/>
      <c r="G7" s="289"/>
      <c r="H7" s="353">
        <v>0</v>
      </c>
      <c r="I7" s="353">
        <v>0</v>
      </c>
      <c r="J7" s="353">
        <v>0</v>
      </c>
      <c r="K7" s="353">
        <v>0</v>
      </c>
      <c r="L7" s="353">
        <v>0</v>
      </c>
      <c r="M7" s="439">
        <f t="shared" si="0"/>
        <v>0</v>
      </c>
      <c r="N7" s="458"/>
      <c r="O7" s="441"/>
      <c r="P7" s="352"/>
      <c r="Q7" s="289"/>
      <c r="R7" s="289"/>
      <c r="S7" s="289"/>
      <c r="T7" s="289"/>
      <c r="U7" s="289"/>
      <c r="V7" s="353">
        <v>0</v>
      </c>
      <c r="W7" s="353">
        <v>0</v>
      </c>
      <c r="X7" s="353">
        <v>0</v>
      </c>
      <c r="Y7" s="353">
        <v>0</v>
      </c>
      <c r="Z7" s="353">
        <v>0</v>
      </c>
      <c r="AA7" s="354">
        <f t="shared" si="1"/>
        <v>0</v>
      </c>
    </row>
    <row r="8" spans="1:27">
      <c r="A8" s="352"/>
      <c r="B8" s="352"/>
      <c r="C8" s="289"/>
      <c r="D8" s="289"/>
      <c r="E8" s="289"/>
      <c r="F8" s="289"/>
      <c r="G8" s="289"/>
      <c r="H8" s="353">
        <v>0</v>
      </c>
      <c r="I8" s="353">
        <v>0</v>
      </c>
      <c r="J8" s="353">
        <v>0</v>
      </c>
      <c r="K8" s="353">
        <v>0</v>
      </c>
      <c r="L8" s="353">
        <v>0</v>
      </c>
      <c r="M8" s="439">
        <f t="shared" si="0"/>
        <v>0</v>
      </c>
      <c r="N8" s="458"/>
      <c r="O8" s="441"/>
      <c r="P8" s="352"/>
      <c r="Q8" s="289"/>
      <c r="R8" s="289"/>
      <c r="S8" s="289"/>
      <c r="T8" s="289"/>
      <c r="U8" s="289"/>
      <c r="V8" s="353">
        <v>0</v>
      </c>
      <c r="W8" s="353">
        <v>0</v>
      </c>
      <c r="X8" s="353">
        <v>0</v>
      </c>
      <c r="Y8" s="353">
        <v>0</v>
      </c>
      <c r="Z8" s="353">
        <v>0</v>
      </c>
      <c r="AA8" s="354">
        <f t="shared" si="1"/>
        <v>0</v>
      </c>
    </row>
    <row r="9" spans="1:27">
      <c r="A9" s="352"/>
      <c r="B9" s="352"/>
      <c r="C9" s="289"/>
      <c r="D9" s="289"/>
      <c r="E9" s="289"/>
      <c r="F9" s="289"/>
      <c r="G9" s="289"/>
      <c r="H9" s="353">
        <v>0</v>
      </c>
      <c r="I9" s="353">
        <v>0</v>
      </c>
      <c r="J9" s="353">
        <v>0</v>
      </c>
      <c r="K9" s="353">
        <v>0</v>
      </c>
      <c r="L9" s="353">
        <v>0</v>
      </c>
      <c r="M9" s="439">
        <f t="shared" si="0"/>
        <v>0</v>
      </c>
      <c r="N9" s="458"/>
      <c r="O9" s="441"/>
      <c r="P9" s="352"/>
      <c r="Q9" s="289"/>
      <c r="R9" s="289"/>
      <c r="S9" s="289"/>
      <c r="T9" s="289"/>
      <c r="U9" s="289"/>
      <c r="V9" s="353">
        <v>0</v>
      </c>
      <c r="W9" s="353">
        <v>0</v>
      </c>
      <c r="X9" s="353">
        <v>0</v>
      </c>
      <c r="Y9" s="353">
        <v>0</v>
      </c>
      <c r="Z9" s="353">
        <v>0</v>
      </c>
      <c r="AA9" s="354">
        <f t="shared" si="1"/>
        <v>0</v>
      </c>
    </row>
    <row r="10" spans="1:27">
      <c r="A10" s="352"/>
      <c r="B10" s="352"/>
      <c r="C10" s="289"/>
      <c r="D10" s="289"/>
      <c r="E10" s="289"/>
      <c r="F10" s="289"/>
      <c r="G10" s="289"/>
      <c r="H10" s="354">
        <v>0</v>
      </c>
      <c r="I10" s="354">
        <v>0</v>
      </c>
      <c r="J10" s="354">
        <v>0</v>
      </c>
      <c r="K10" s="354">
        <v>0</v>
      </c>
      <c r="L10" s="354">
        <v>0</v>
      </c>
      <c r="M10" s="439">
        <f t="shared" si="0"/>
        <v>0</v>
      </c>
      <c r="N10" s="458"/>
      <c r="O10" s="441"/>
      <c r="P10" s="352"/>
      <c r="Q10" s="289"/>
      <c r="R10" s="289"/>
      <c r="S10" s="289"/>
      <c r="T10" s="289"/>
      <c r="U10" s="289"/>
      <c r="V10" s="354">
        <v>0</v>
      </c>
      <c r="W10" s="354">
        <v>0</v>
      </c>
      <c r="X10" s="354">
        <v>0</v>
      </c>
      <c r="Y10" s="354">
        <v>0</v>
      </c>
      <c r="Z10" s="354">
        <v>0</v>
      </c>
      <c r="AA10" s="354">
        <f t="shared" si="1"/>
        <v>0</v>
      </c>
    </row>
    <row r="11" spans="1:27">
      <c r="A11" s="352"/>
      <c r="B11" s="352"/>
      <c r="C11" s="289"/>
      <c r="D11" s="289"/>
      <c r="E11" s="289"/>
      <c r="F11" s="289"/>
      <c r="G11" s="289"/>
      <c r="H11" s="354">
        <v>0</v>
      </c>
      <c r="I11" s="354">
        <v>0</v>
      </c>
      <c r="J11" s="354">
        <v>0</v>
      </c>
      <c r="K11" s="354">
        <v>0</v>
      </c>
      <c r="L11" s="354">
        <v>0</v>
      </c>
      <c r="M11" s="439">
        <f t="shared" si="0"/>
        <v>0</v>
      </c>
      <c r="N11" s="458"/>
      <c r="O11" s="441"/>
      <c r="P11" s="352"/>
      <c r="Q11" s="289"/>
      <c r="R11" s="289"/>
      <c r="S11" s="289"/>
      <c r="T11" s="289"/>
      <c r="U11" s="289"/>
      <c r="V11" s="354">
        <v>0</v>
      </c>
      <c r="W11" s="354">
        <v>0</v>
      </c>
      <c r="X11" s="354">
        <v>0</v>
      </c>
      <c r="Y11" s="354">
        <v>0</v>
      </c>
      <c r="Z11" s="354">
        <v>0</v>
      </c>
      <c r="AA11" s="354">
        <f t="shared" si="1"/>
        <v>0</v>
      </c>
    </row>
    <row r="12" spans="1:27">
      <c r="A12" s="352"/>
      <c r="B12" s="352"/>
      <c r="C12" s="289"/>
      <c r="D12" s="289"/>
      <c r="E12" s="289"/>
      <c r="F12" s="289"/>
      <c r="G12" s="289"/>
      <c r="H12" s="354">
        <v>0</v>
      </c>
      <c r="I12" s="354">
        <v>0</v>
      </c>
      <c r="J12" s="354">
        <v>0</v>
      </c>
      <c r="K12" s="354">
        <v>0</v>
      </c>
      <c r="L12" s="354">
        <v>0</v>
      </c>
      <c r="M12" s="439">
        <f t="shared" si="0"/>
        <v>0</v>
      </c>
      <c r="N12" s="458"/>
      <c r="O12" s="441"/>
      <c r="P12" s="352"/>
      <c r="Q12" s="289"/>
      <c r="R12" s="289"/>
      <c r="S12" s="289"/>
      <c r="T12" s="289"/>
      <c r="U12" s="289"/>
      <c r="V12" s="354">
        <v>0</v>
      </c>
      <c r="W12" s="354">
        <v>0</v>
      </c>
      <c r="X12" s="354">
        <v>0</v>
      </c>
      <c r="Y12" s="354">
        <v>0</v>
      </c>
      <c r="Z12" s="354">
        <v>0</v>
      </c>
      <c r="AA12" s="354">
        <f t="shared" si="1"/>
        <v>0</v>
      </c>
    </row>
    <row r="13" spans="1:27">
      <c r="A13" s="352"/>
      <c r="B13" s="352"/>
      <c r="C13" s="289"/>
      <c r="D13" s="289"/>
      <c r="E13" s="289"/>
      <c r="F13" s="289"/>
      <c r="G13" s="289"/>
      <c r="H13" s="354">
        <v>0</v>
      </c>
      <c r="I13" s="354">
        <v>0</v>
      </c>
      <c r="J13" s="354">
        <v>0</v>
      </c>
      <c r="K13" s="354">
        <v>0</v>
      </c>
      <c r="L13" s="354">
        <v>0</v>
      </c>
      <c r="M13" s="439">
        <f t="shared" si="0"/>
        <v>0</v>
      </c>
      <c r="N13" s="458"/>
      <c r="O13" s="441"/>
      <c r="P13" s="352"/>
      <c r="Q13" s="289"/>
      <c r="R13" s="289"/>
      <c r="S13" s="289"/>
      <c r="T13" s="289"/>
      <c r="U13" s="289"/>
      <c r="V13" s="354">
        <v>0</v>
      </c>
      <c r="W13" s="354">
        <v>0</v>
      </c>
      <c r="X13" s="354">
        <v>0</v>
      </c>
      <c r="Y13" s="354">
        <v>0</v>
      </c>
      <c r="Z13" s="354">
        <v>0</v>
      </c>
      <c r="AA13" s="354">
        <f t="shared" si="1"/>
        <v>0</v>
      </c>
    </row>
    <row r="14" spans="1:27">
      <c r="A14" s="352"/>
      <c r="B14" s="352"/>
      <c r="C14" s="289"/>
      <c r="D14" s="289"/>
      <c r="E14" s="289"/>
      <c r="F14" s="289"/>
      <c r="G14" s="289"/>
      <c r="H14" s="354">
        <v>0</v>
      </c>
      <c r="I14" s="354">
        <v>0</v>
      </c>
      <c r="J14" s="354">
        <v>0</v>
      </c>
      <c r="K14" s="354">
        <v>0</v>
      </c>
      <c r="L14" s="354">
        <v>0</v>
      </c>
      <c r="M14" s="439">
        <f t="shared" si="0"/>
        <v>0</v>
      </c>
      <c r="N14" s="458"/>
      <c r="O14" s="441"/>
      <c r="P14" s="352"/>
      <c r="Q14" s="289"/>
      <c r="R14" s="289"/>
      <c r="S14" s="289"/>
      <c r="T14" s="289"/>
      <c r="U14" s="289"/>
      <c r="V14" s="354">
        <v>0</v>
      </c>
      <c r="W14" s="354">
        <v>0</v>
      </c>
      <c r="X14" s="354">
        <v>0</v>
      </c>
      <c r="Y14" s="354">
        <v>0</v>
      </c>
      <c r="Z14" s="354">
        <v>0</v>
      </c>
      <c r="AA14" s="354">
        <f t="shared" si="1"/>
        <v>0</v>
      </c>
    </row>
    <row r="15" spans="1:27" ht="16" thickBot="1">
      <c r="A15" s="352"/>
      <c r="B15" s="352"/>
      <c r="C15" s="289"/>
      <c r="D15" s="289"/>
      <c r="E15" s="289"/>
      <c r="F15" s="289"/>
      <c r="G15" s="289"/>
      <c r="H15" s="354">
        <v>0</v>
      </c>
      <c r="I15" s="354">
        <v>0</v>
      </c>
      <c r="J15" s="354">
        <v>0</v>
      </c>
      <c r="K15" s="354">
        <v>0</v>
      </c>
      <c r="L15" s="354">
        <v>0</v>
      </c>
      <c r="M15" s="439">
        <f t="shared" si="0"/>
        <v>0</v>
      </c>
      <c r="N15" s="458"/>
      <c r="O15" s="441"/>
      <c r="P15" s="352"/>
      <c r="Q15" s="289"/>
      <c r="R15" s="289"/>
      <c r="S15" s="289"/>
      <c r="T15" s="289"/>
      <c r="U15" s="289"/>
      <c r="V15" s="354">
        <v>0</v>
      </c>
      <c r="W15" s="354">
        <v>0</v>
      </c>
      <c r="X15" s="354">
        <v>0</v>
      </c>
      <c r="Y15" s="354">
        <v>0</v>
      </c>
      <c r="Z15" s="354">
        <v>0</v>
      </c>
      <c r="AA15" s="354">
        <f t="shared" si="1"/>
        <v>0</v>
      </c>
    </row>
    <row r="16" spans="1:27" ht="16" hidden="1" thickBot="1">
      <c r="A16" s="289"/>
      <c r="B16" s="289"/>
      <c r="C16" s="289"/>
      <c r="D16" s="289"/>
      <c r="E16" s="289"/>
      <c r="F16" s="289"/>
      <c r="G16" s="289"/>
      <c r="H16" s="354">
        <v>0</v>
      </c>
      <c r="I16" s="354">
        <v>0</v>
      </c>
      <c r="J16" s="354">
        <v>0</v>
      </c>
      <c r="K16" s="354">
        <v>0</v>
      </c>
      <c r="L16" s="354">
        <v>0</v>
      </c>
      <c r="M16" s="439">
        <f t="shared" si="0"/>
        <v>0</v>
      </c>
      <c r="N16" s="458"/>
      <c r="O16" s="432"/>
      <c r="P16" s="289"/>
      <c r="Q16" s="289"/>
      <c r="R16" s="289"/>
      <c r="S16" s="289"/>
      <c r="T16" s="289"/>
      <c r="U16" s="289"/>
      <c r="V16" s="354">
        <v>0</v>
      </c>
      <c r="W16" s="354">
        <v>0</v>
      </c>
      <c r="X16" s="354">
        <v>0</v>
      </c>
      <c r="Y16" s="354">
        <v>0</v>
      </c>
      <c r="Z16" s="354">
        <v>0</v>
      </c>
      <c r="AA16" s="354">
        <f t="shared" si="1"/>
        <v>0</v>
      </c>
    </row>
    <row r="17" spans="1:27" ht="16" hidden="1" thickBot="1">
      <c r="A17" s="289"/>
      <c r="B17" s="289"/>
      <c r="C17" s="289"/>
      <c r="D17" s="289"/>
      <c r="E17" s="289"/>
      <c r="F17" s="289"/>
      <c r="G17" s="289"/>
      <c r="H17" s="354">
        <v>0</v>
      </c>
      <c r="I17" s="354">
        <v>0</v>
      </c>
      <c r="J17" s="354">
        <v>0</v>
      </c>
      <c r="K17" s="354">
        <v>0</v>
      </c>
      <c r="L17" s="354">
        <v>0</v>
      </c>
      <c r="M17" s="439">
        <f t="shared" si="0"/>
        <v>0</v>
      </c>
      <c r="N17" s="458"/>
      <c r="O17" s="432"/>
      <c r="P17" s="289"/>
      <c r="Q17" s="289"/>
      <c r="R17" s="289"/>
      <c r="S17" s="289"/>
      <c r="T17" s="289"/>
      <c r="U17" s="289"/>
      <c r="V17" s="354">
        <v>0</v>
      </c>
      <c r="W17" s="354">
        <v>0</v>
      </c>
      <c r="X17" s="354">
        <v>0</v>
      </c>
      <c r="Y17" s="354">
        <v>0</v>
      </c>
      <c r="Z17" s="354">
        <v>0</v>
      </c>
      <c r="AA17" s="354">
        <f t="shared" si="1"/>
        <v>0</v>
      </c>
    </row>
    <row r="18" spans="1:27" ht="16" hidden="1" thickBot="1">
      <c r="A18" s="289"/>
      <c r="B18" s="289"/>
      <c r="C18" s="289"/>
      <c r="D18" s="289"/>
      <c r="E18" s="289"/>
      <c r="F18" s="289"/>
      <c r="G18" s="289"/>
      <c r="H18" s="354">
        <v>0</v>
      </c>
      <c r="I18" s="354">
        <v>0</v>
      </c>
      <c r="J18" s="354">
        <v>0</v>
      </c>
      <c r="K18" s="354">
        <v>0</v>
      </c>
      <c r="L18" s="354">
        <v>0</v>
      </c>
      <c r="M18" s="439">
        <f t="shared" si="0"/>
        <v>0</v>
      </c>
      <c r="N18" s="458"/>
      <c r="O18" s="432"/>
      <c r="P18" s="289"/>
      <c r="Q18" s="289"/>
      <c r="R18" s="289"/>
      <c r="S18" s="289"/>
      <c r="T18" s="289"/>
      <c r="U18" s="289"/>
      <c r="V18" s="354">
        <v>0</v>
      </c>
      <c r="W18" s="354">
        <v>0</v>
      </c>
      <c r="X18" s="354">
        <v>0</v>
      </c>
      <c r="Y18" s="354">
        <v>0</v>
      </c>
      <c r="Z18" s="354">
        <v>0</v>
      </c>
      <c r="AA18" s="354">
        <f t="shared" si="1"/>
        <v>0</v>
      </c>
    </row>
    <row r="19" spans="1:27" ht="16" hidden="1" thickBot="1">
      <c r="A19" s="289"/>
      <c r="B19" s="289"/>
      <c r="C19" s="289"/>
      <c r="D19" s="289"/>
      <c r="E19" s="289"/>
      <c r="F19" s="289"/>
      <c r="G19" s="289"/>
      <c r="H19" s="354">
        <v>0</v>
      </c>
      <c r="I19" s="354">
        <v>0</v>
      </c>
      <c r="J19" s="354">
        <v>0</v>
      </c>
      <c r="K19" s="354">
        <v>0</v>
      </c>
      <c r="L19" s="354">
        <v>0</v>
      </c>
      <c r="M19" s="439">
        <f t="shared" si="0"/>
        <v>0</v>
      </c>
      <c r="N19" s="458"/>
      <c r="O19" s="432"/>
      <c r="P19" s="289"/>
      <c r="Q19" s="289"/>
      <c r="R19" s="289"/>
      <c r="S19" s="289"/>
      <c r="T19" s="289"/>
      <c r="U19" s="289"/>
      <c r="V19" s="354">
        <v>0</v>
      </c>
      <c r="W19" s="354">
        <v>0</v>
      </c>
      <c r="X19" s="354">
        <v>0</v>
      </c>
      <c r="Y19" s="354">
        <v>0</v>
      </c>
      <c r="Z19" s="354">
        <v>0</v>
      </c>
      <c r="AA19" s="354">
        <f t="shared" si="1"/>
        <v>0</v>
      </c>
    </row>
    <row r="20" spans="1:27" ht="16" hidden="1" thickBot="1">
      <c r="A20" s="289"/>
      <c r="B20" s="289"/>
      <c r="C20" s="289"/>
      <c r="D20" s="289"/>
      <c r="E20" s="289"/>
      <c r="F20" s="289"/>
      <c r="G20" s="289"/>
      <c r="H20" s="354">
        <v>0</v>
      </c>
      <c r="I20" s="354">
        <v>0</v>
      </c>
      <c r="J20" s="354">
        <v>0</v>
      </c>
      <c r="K20" s="354">
        <v>0</v>
      </c>
      <c r="L20" s="354">
        <v>0</v>
      </c>
      <c r="M20" s="439">
        <f t="shared" si="0"/>
        <v>0</v>
      </c>
      <c r="N20" s="458"/>
      <c r="O20" s="432"/>
      <c r="P20" s="289"/>
      <c r="Q20" s="289"/>
      <c r="R20" s="289"/>
      <c r="S20" s="289"/>
      <c r="T20" s="289"/>
      <c r="U20" s="289"/>
      <c r="V20" s="354">
        <v>0</v>
      </c>
      <c r="W20" s="354">
        <v>0</v>
      </c>
      <c r="X20" s="354">
        <v>0</v>
      </c>
      <c r="Y20" s="354">
        <v>0</v>
      </c>
      <c r="Z20" s="354">
        <v>0</v>
      </c>
      <c r="AA20" s="354">
        <f t="shared" si="1"/>
        <v>0</v>
      </c>
    </row>
    <row r="21" spans="1:27" ht="16" hidden="1" thickBot="1">
      <c r="A21" s="289"/>
      <c r="B21" s="289"/>
      <c r="C21" s="289"/>
      <c r="D21" s="289"/>
      <c r="E21" s="289"/>
      <c r="F21" s="289"/>
      <c r="G21" s="289"/>
      <c r="H21" s="354">
        <v>0</v>
      </c>
      <c r="I21" s="354">
        <v>0</v>
      </c>
      <c r="J21" s="354">
        <v>0</v>
      </c>
      <c r="K21" s="354">
        <v>0</v>
      </c>
      <c r="L21" s="354">
        <v>0</v>
      </c>
      <c r="M21" s="439">
        <f t="shared" si="0"/>
        <v>0</v>
      </c>
      <c r="N21" s="458"/>
      <c r="O21" s="432"/>
      <c r="P21" s="289"/>
      <c r="Q21" s="289"/>
      <c r="R21" s="289"/>
      <c r="S21" s="289"/>
      <c r="T21" s="289"/>
      <c r="U21" s="289"/>
      <c r="V21" s="354">
        <v>0</v>
      </c>
      <c r="W21" s="354">
        <v>0</v>
      </c>
      <c r="X21" s="354">
        <v>0</v>
      </c>
      <c r="Y21" s="354">
        <v>0</v>
      </c>
      <c r="Z21" s="354">
        <v>0</v>
      </c>
      <c r="AA21" s="354">
        <f t="shared" si="1"/>
        <v>0</v>
      </c>
    </row>
    <row r="22" spans="1:27" ht="16" hidden="1" thickBot="1">
      <c r="A22" s="289"/>
      <c r="B22" s="289"/>
      <c r="C22" s="289"/>
      <c r="D22" s="289"/>
      <c r="E22" s="289"/>
      <c r="F22" s="289"/>
      <c r="G22" s="289"/>
      <c r="H22" s="354">
        <v>0</v>
      </c>
      <c r="I22" s="354">
        <v>0</v>
      </c>
      <c r="J22" s="354">
        <v>0</v>
      </c>
      <c r="K22" s="354">
        <v>0</v>
      </c>
      <c r="L22" s="354">
        <v>0</v>
      </c>
      <c r="M22" s="439">
        <f t="shared" si="0"/>
        <v>0</v>
      </c>
      <c r="N22" s="458"/>
      <c r="O22" s="432"/>
      <c r="P22" s="289"/>
      <c r="Q22" s="289"/>
      <c r="R22" s="289"/>
      <c r="S22" s="289"/>
      <c r="T22" s="289"/>
      <c r="U22" s="289"/>
      <c r="V22" s="354">
        <v>0</v>
      </c>
      <c r="W22" s="354">
        <v>0</v>
      </c>
      <c r="X22" s="354">
        <v>0</v>
      </c>
      <c r="Y22" s="354">
        <v>0</v>
      </c>
      <c r="Z22" s="354">
        <v>0</v>
      </c>
      <c r="AA22" s="354">
        <f t="shared" si="1"/>
        <v>0</v>
      </c>
    </row>
    <row r="23" spans="1:27" ht="16" hidden="1" thickBot="1">
      <c r="A23" s="289"/>
      <c r="B23" s="289"/>
      <c r="C23" s="289"/>
      <c r="D23" s="289"/>
      <c r="E23" s="289"/>
      <c r="F23" s="289"/>
      <c r="G23" s="289"/>
      <c r="H23" s="354">
        <v>0</v>
      </c>
      <c r="I23" s="354">
        <v>0</v>
      </c>
      <c r="J23" s="354">
        <v>0</v>
      </c>
      <c r="K23" s="354">
        <v>0</v>
      </c>
      <c r="L23" s="354">
        <v>0</v>
      </c>
      <c r="M23" s="439">
        <f t="shared" si="0"/>
        <v>0</v>
      </c>
      <c r="N23" s="458"/>
      <c r="O23" s="432"/>
      <c r="P23" s="289"/>
      <c r="Q23" s="289"/>
      <c r="R23" s="289"/>
      <c r="S23" s="289"/>
      <c r="T23" s="289"/>
      <c r="U23" s="289"/>
      <c r="V23" s="354">
        <v>0</v>
      </c>
      <c r="W23" s="354">
        <v>0</v>
      </c>
      <c r="X23" s="354">
        <v>0</v>
      </c>
      <c r="Y23" s="354">
        <v>0</v>
      </c>
      <c r="Z23" s="354">
        <v>0</v>
      </c>
      <c r="AA23" s="354">
        <f t="shared" si="1"/>
        <v>0</v>
      </c>
    </row>
    <row r="24" spans="1:27" ht="16" hidden="1" thickBot="1">
      <c r="A24" s="289"/>
      <c r="B24" s="289"/>
      <c r="C24" s="289"/>
      <c r="D24" s="289"/>
      <c r="E24" s="289"/>
      <c r="F24" s="289"/>
      <c r="G24" s="289"/>
      <c r="H24" s="354">
        <v>0</v>
      </c>
      <c r="I24" s="354">
        <v>0</v>
      </c>
      <c r="J24" s="354">
        <v>0</v>
      </c>
      <c r="K24" s="354">
        <v>0</v>
      </c>
      <c r="L24" s="354">
        <v>0</v>
      </c>
      <c r="M24" s="439">
        <f t="shared" si="0"/>
        <v>0</v>
      </c>
      <c r="N24" s="458"/>
      <c r="O24" s="432"/>
      <c r="P24" s="289"/>
      <c r="Q24" s="289"/>
      <c r="R24" s="289"/>
      <c r="S24" s="289"/>
      <c r="T24" s="289"/>
      <c r="U24" s="289"/>
      <c r="V24" s="354">
        <v>0</v>
      </c>
      <c r="W24" s="354">
        <v>0</v>
      </c>
      <c r="X24" s="354">
        <v>0</v>
      </c>
      <c r="Y24" s="354">
        <v>0</v>
      </c>
      <c r="Z24" s="354">
        <v>0</v>
      </c>
      <c r="AA24" s="354">
        <f t="shared" si="1"/>
        <v>0</v>
      </c>
    </row>
    <row r="25" spans="1:27" ht="16" hidden="1" thickBot="1">
      <c r="A25" s="289"/>
      <c r="B25" s="289"/>
      <c r="C25" s="289"/>
      <c r="D25" s="289"/>
      <c r="E25" s="289"/>
      <c r="F25" s="289"/>
      <c r="G25" s="289"/>
      <c r="H25" s="354">
        <v>0</v>
      </c>
      <c r="I25" s="354">
        <v>0</v>
      </c>
      <c r="J25" s="354">
        <v>0</v>
      </c>
      <c r="K25" s="354">
        <v>0</v>
      </c>
      <c r="L25" s="354">
        <v>0</v>
      </c>
      <c r="M25" s="439">
        <f t="shared" si="0"/>
        <v>0</v>
      </c>
      <c r="N25" s="458"/>
      <c r="O25" s="432"/>
      <c r="P25" s="289"/>
      <c r="Q25" s="289"/>
      <c r="R25" s="289"/>
      <c r="S25" s="289"/>
      <c r="T25" s="289"/>
      <c r="U25" s="289"/>
      <c r="V25" s="354">
        <v>0</v>
      </c>
      <c r="W25" s="354">
        <v>0</v>
      </c>
      <c r="X25" s="354">
        <v>0</v>
      </c>
      <c r="Y25" s="354">
        <v>0</v>
      </c>
      <c r="Z25" s="354">
        <v>0</v>
      </c>
      <c r="AA25" s="354">
        <f t="shared" si="1"/>
        <v>0</v>
      </c>
    </row>
    <row r="26" spans="1:27" ht="16" hidden="1" thickBot="1">
      <c r="A26" s="289"/>
      <c r="B26" s="289"/>
      <c r="C26" s="289"/>
      <c r="D26" s="289"/>
      <c r="E26" s="289"/>
      <c r="F26" s="289"/>
      <c r="G26" s="289"/>
      <c r="H26" s="354">
        <v>0</v>
      </c>
      <c r="I26" s="354">
        <v>0</v>
      </c>
      <c r="J26" s="354">
        <v>0</v>
      </c>
      <c r="K26" s="354">
        <v>0</v>
      </c>
      <c r="L26" s="354">
        <v>0</v>
      </c>
      <c r="M26" s="439">
        <f t="shared" si="0"/>
        <v>0</v>
      </c>
      <c r="N26" s="458"/>
      <c r="O26" s="432"/>
      <c r="P26" s="289"/>
      <c r="Q26" s="289"/>
      <c r="R26" s="289"/>
      <c r="S26" s="289"/>
      <c r="T26" s="289"/>
      <c r="U26" s="289"/>
      <c r="V26" s="354">
        <v>0</v>
      </c>
      <c r="W26" s="354">
        <v>0</v>
      </c>
      <c r="X26" s="354">
        <v>0</v>
      </c>
      <c r="Y26" s="354">
        <v>0</v>
      </c>
      <c r="Z26" s="354">
        <v>0</v>
      </c>
      <c r="AA26" s="354">
        <f t="shared" si="1"/>
        <v>0</v>
      </c>
    </row>
    <row r="27" spans="1:27" ht="16" hidden="1" thickBot="1">
      <c r="A27" s="289"/>
      <c r="B27" s="289"/>
      <c r="C27" s="289"/>
      <c r="D27" s="289"/>
      <c r="E27" s="289"/>
      <c r="F27" s="289"/>
      <c r="G27" s="289"/>
      <c r="H27" s="354">
        <v>0</v>
      </c>
      <c r="I27" s="354">
        <v>0</v>
      </c>
      <c r="J27" s="354">
        <v>0</v>
      </c>
      <c r="K27" s="354">
        <v>0</v>
      </c>
      <c r="L27" s="354">
        <v>0</v>
      </c>
      <c r="M27" s="439">
        <f t="shared" si="0"/>
        <v>0</v>
      </c>
      <c r="N27" s="458"/>
      <c r="O27" s="432"/>
      <c r="P27" s="289"/>
      <c r="Q27" s="289"/>
      <c r="R27" s="289"/>
      <c r="S27" s="289"/>
      <c r="T27" s="289"/>
      <c r="U27" s="289"/>
      <c r="V27" s="354">
        <v>0</v>
      </c>
      <c r="W27" s="354">
        <v>0</v>
      </c>
      <c r="X27" s="354">
        <v>0</v>
      </c>
      <c r="Y27" s="354">
        <v>0</v>
      </c>
      <c r="Z27" s="354">
        <v>0</v>
      </c>
      <c r="AA27" s="354">
        <f t="shared" si="1"/>
        <v>0</v>
      </c>
    </row>
    <row r="28" spans="1:27" ht="16" hidden="1" thickBot="1">
      <c r="A28" s="289"/>
      <c r="B28" s="289"/>
      <c r="C28" s="289"/>
      <c r="D28" s="289"/>
      <c r="E28" s="289"/>
      <c r="F28" s="289"/>
      <c r="G28" s="289"/>
      <c r="H28" s="354">
        <v>0</v>
      </c>
      <c r="I28" s="354">
        <v>0</v>
      </c>
      <c r="J28" s="354">
        <v>0</v>
      </c>
      <c r="K28" s="354">
        <v>0</v>
      </c>
      <c r="L28" s="354">
        <v>0</v>
      </c>
      <c r="M28" s="439">
        <f t="shared" si="0"/>
        <v>0</v>
      </c>
      <c r="N28" s="458"/>
      <c r="O28" s="432"/>
      <c r="P28" s="289"/>
      <c r="Q28" s="289"/>
      <c r="R28" s="289"/>
      <c r="S28" s="289"/>
      <c r="T28" s="289"/>
      <c r="U28" s="289"/>
      <c r="V28" s="354">
        <v>0</v>
      </c>
      <c r="W28" s="354">
        <v>0</v>
      </c>
      <c r="X28" s="354">
        <v>0</v>
      </c>
      <c r="Y28" s="354">
        <v>0</v>
      </c>
      <c r="Z28" s="354">
        <v>0</v>
      </c>
      <c r="AA28" s="354">
        <f t="shared" si="1"/>
        <v>0</v>
      </c>
    </row>
    <row r="29" spans="1:27" ht="16" hidden="1" thickBot="1">
      <c r="A29" s="289"/>
      <c r="B29" s="289"/>
      <c r="C29" s="289"/>
      <c r="D29" s="289"/>
      <c r="E29" s="289"/>
      <c r="F29" s="289"/>
      <c r="G29" s="289"/>
      <c r="H29" s="354">
        <v>0</v>
      </c>
      <c r="I29" s="354">
        <v>0</v>
      </c>
      <c r="J29" s="354">
        <v>0</v>
      </c>
      <c r="K29" s="354">
        <v>0</v>
      </c>
      <c r="L29" s="354">
        <v>0</v>
      </c>
      <c r="M29" s="439">
        <f t="shared" si="0"/>
        <v>0</v>
      </c>
      <c r="N29" s="458"/>
      <c r="O29" s="432"/>
      <c r="P29" s="289"/>
      <c r="Q29" s="289"/>
      <c r="R29" s="289"/>
      <c r="S29" s="289"/>
      <c r="T29" s="289"/>
      <c r="U29" s="289"/>
      <c r="V29" s="354">
        <v>0</v>
      </c>
      <c r="W29" s="354">
        <v>0</v>
      </c>
      <c r="X29" s="354">
        <v>0</v>
      </c>
      <c r="Y29" s="354">
        <v>0</v>
      </c>
      <c r="Z29" s="354">
        <v>0</v>
      </c>
      <c r="AA29" s="354">
        <f t="shared" si="1"/>
        <v>0</v>
      </c>
    </row>
    <row r="30" spans="1:27" ht="16" hidden="1" thickBot="1">
      <c r="A30" s="289"/>
      <c r="B30" s="289"/>
      <c r="C30" s="289"/>
      <c r="D30" s="289"/>
      <c r="E30" s="289"/>
      <c r="F30" s="289"/>
      <c r="G30" s="289"/>
      <c r="H30" s="354">
        <v>0</v>
      </c>
      <c r="I30" s="354">
        <v>0</v>
      </c>
      <c r="J30" s="354">
        <v>0</v>
      </c>
      <c r="K30" s="354">
        <v>0</v>
      </c>
      <c r="L30" s="354">
        <v>0</v>
      </c>
      <c r="M30" s="439">
        <f t="shared" si="0"/>
        <v>0</v>
      </c>
      <c r="N30" s="458"/>
      <c r="O30" s="432"/>
      <c r="P30" s="289"/>
      <c r="Q30" s="289"/>
      <c r="R30" s="289"/>
      <c r="S30" s="289"/>
      <c r="T30" s="289"/>
      <c r="U30" s="289"/>
      <c r="V30" s="354">
        <v>0</v>
      </c>
      <c r="W30" s="354">
        <v>0</v>
      </c>
      <c r="X30" s="354">
        <v>0</v>
      </c>
      <c r="Y30" s="354">
        <v>0</v>
      </c>
      <c r="Z30" s="354">
        <v>0</v>
      </c>
      <c r="AA30" s="354">
        <f t="shared" si="1"/>
        <v>0</v>
      </c>
    </row>
    <row r="31" spans="1:27" ht="16" hidden="1" thickBot="1">
      <c r="A31" s="289"/>
      <c r="B31" s="289"/>
      <c r="C31" s="289"/>
      <c r="D31" s="289"/>
      <c r="E31" s="289"/>
      <c r="F31" s="289"/>
      <c r="G31" s="289"/>
      <c r="H31" s="354">
        <v>0</v>
      </c>
      <c r="I31" s="354">
        <v>0</v>
      </c>
      <c r="J31" s="354">
        <v>0</v>
      </c>
      <c r="K31" s="354">
        <v>0</v>
      </c>
      <c r="L31" s="354">
        <v>0</v>
      </c>
      <c r="M31" s="439">
        <f t="shared" si="0"/>
        <v>0</v>
      </c>
      <c r="N31" s="458"/>
      <c r="O31" s="432"/>
      <c r="P31" s="289"/>
      <c r="Q31" s="289"/>
      <c r="R31" s="289"/>
      <c r="S31" s="289"/>
      <c r="T31" s="289"/>
      <c r="U31" s="289"/>
      <c r="V31" s="354">
        <v>0</v>
      </c>
      <c r="W31" s="354">
        <v>0</v>
      </c>
      <c r="X31" s="354">
        <v>0</v>
      </c>
      <c r="Y31" s="354">
        <v>0</v>
      </c>
      <c r="Z31" s="354">
        <v>0</v>
      </c>
      <c r="AA31" s="354">
        <f t="shared" si="1"/>
        <v>0</v>
      </c>
    </row>
    <row r="32" spans="1:27" ht="16" hidden="1" thickBot="1">
      <c r="A32" s="289"/>
      <c r="B32" s="289"/>
      <c r="C32" s="289"/>
      <c r="D32" s="289"/>
      <c r="E32" s="289"/>
      <c r="F32" s="289"/>
      <c r="G32" s="289"/>
      <c r="H32" s="354">
        <v>0</v>
      </c>
      <c r="I32" s="354">
        <v>0</v>
      </c>
      <c r="J32" s="354">
        <v>0</v>
      </c>
      <c r="K32" s="354">
        <v>0</v>
      </c>
      <c r="L32" s="354">
        <v>0</v>
      </c>
      <c r="M32" s="439">
        <f t="shared" si="0"/>
        <v>0</v>
      </c>
      <c r="N32" s="458"/>
      <c r="O32" s="432"/>
      <c r="P32" s="289"/>
      <c r="Q32" s="289"/>
      <c r="R32" s="289"/>
      <c r="S32" s="289"/>
      <c r="T32" s="289"/>
      <c r="U32" s="289"/>
      <c r="V32" s="354">
        <v>0</v>
      </c>
      <c r="W32" s="354">
        <v>0</v>
      </c>
      <c r="X32" s="354">
        <v>0</v>
      </c>
      <c r="Y32" s="354">
        <v>0</v>
      </c>
      <c r="Z32" s="354">
        <v>0</v>
      </c>
      <c r="AA32" s="354">
        <f t="shared" si="1"/>
        <v>0</v>
      </c>
    </row>
    <row r="33" spans="1:27" ht="16" hidden="1" thickBot="1">
      <c r="A33" s="289"/>
      <c r="B33" s="289"/>
      <c r="C33" s="289"/>
      <c r="D33" s="289"/>
      <c r="E33" s="289"/>
      <c r="F33" s="289"/>
      <c r="G33" s="289"/>
      <c r="H33" s="354">
        <v>0</v>
      </c>
      <c r="I33" s="354">
        <v>0</v>
      </c>
      <c r="J33" s="354">
        <v>0</v>
      </c>
      <c r="K33" s="354">
        <v>0</v>
      </c>
      <c r="L33" s="354">
        <v>0</v>
      </c>
      <c r="M33" s="439">
        <f t="shared" si="0"/>
        <v>0</v>
      </c>
      <c r="N33" s="458"/>
      <c r="O33" s="432"/>
      <c r="P33" s="289"/>
      <c r="Q33" s="289"/>
      <c r="R33" s="289"/>
      <c r="S33" s="289"/>
      <c r="T33" s="289"/>
      <c r="U33" s="289"/>
      <c r="V33" s="354">
        <v>0</v>
      </c>
      <c r="W33" s="354">
        <v>0</v>
      </c>
      <c r="X33" s="354">
        <v>0</v>
      </c>
      <c r="Y33" s="354">
        <v>0</v>
      </c>
      <c r="Z33" s="354">
        <v>0</v>
      </c>
      <c r="AA33" s="354">
        <f t="shared" si="1"/>
        <v>0</v>
      </c>
    </row>
    <row r="34" spans="1:27" ht="16" hidden="1" thickBot="1">
      <c r="A34" s="289"/>
      <c r="B34" s="289"/>
      <c r="C34" s="289"/>
      <c r="D34" s="289"/>
      <c r="E34" s="289"/>
      <c r="F34" s="289"/>
      <c r="G34" s="289"/>
      <c r="H34" s="354">
        <v>0</v>
      </c>
      <c r="I34" s="354">
        <v>0</v>
      </c>
      <c r="J34" s="354">
        <v>0</v>
      </c>
      <c r="K34" s="354">
        <v>0</v>
      </c>
      <c r="L34" s="354">
        <v>0</v>
      </c>
      <c r="M34" s="439">
        <f t="shared" si="0"/>
        <v>0</v>
      </c>
      <c r="N34" s="458"/>
      <c r="O34" s="432"/>
      <c r="P34" s="289"/>
      <c r="Q34" s="289"/>
      <c r="R34" s="289"/>
      <c r="S34" s="289"/>
      <c r="T34" s="289"/>
      <c r="U34" s="289"/>
      <c r="V34" s="354">
        <v>0</v>
      </c>
      <c r="W34" s="354">
        <v>0</v>
      </c>
      <c r="X34" s="354">
        <v>0</v>
      </c>
      <c r="Y34" s="354">
        <v>0</v>
      </c>
      <c r="Z34" s="354">
        <v>0</v>
      </c>
      <c r="AA34" s="354">
        <f t="shared" si="1"/>
        <v>0</v>
      </c>
    </row>
    <row r="35" spans="1:27" ht="16" hidden="1" thickBot="1">
      <c r="A35" s="289"/>
      <c r="B35" s="289"/>
      <c r="C35" s="289"/>
      <c r="D35" s="289"/>
      <c r="E35" s="289"/>
      <c r="F35" s="289"/>
      <c r="G35" s="289"/>
      <c r="H35" s="354">
        <v>0</v>
      </c>
      <c r="I35" s="354">
        <v>0</v>
      </c>
      <c r="J35" s="354">
        <v>0</v>
      </c>
      <c r="K35" s="354">
        <v>0</v>
      </c>
      <c r="L35" s="354">
        <v>0</v>
      </c>
      <c r="M35" s="439">
        <f t="shared" si="0"/>
        <v>0</v>
      </c>
      <c r="N35" s="458"/>
      <c r="O35" s="432"/>
      <c r="P35" s="289"/>
      <c r="Q35" s="289"/>
      <c r="R35" s="289"/>
      <c r="S35" s="289"/>
      <c r="T35" s="289"/>
      <c r="U35" s="289"/>
      <c r="V35" s="354">
        <v>0</v>
      </c>
      <c r="W35" s="354">
        <v>0</v>
      </c>
      <c r="X35" s="354">
        <v>0</v>
      </c>
      <c r="Y35" s="354">
        <v>0</v>
      </c>
      <c r="Z35" s="354">
        <v>0</v>
      </c>
      <c r="AA35" s="354">
        <f t="shared" si="1"/>
        <v>0</v>
      </c>
    </row>
    <row r="36" spans="1:27" ht="16" hidden="1" thickBot="1">
      <c r="A36" s="289"/>
      <c r="B36" s="289"/>
      <c r="C36" s="289"/>
      <c r="D36" s="289"/>
      <c r="E36" s="289"/>
      <c r="F36" s="289"/>
      <c r="G36" s="289"/>
      <c r="H36" s="354">
        <v>0</v>
      </c>
      <c r="I36" s="354">
        <v>0</v>
      </c>
      <c r="J36" s="354">
        <v>0</v>
      </c>
      <c r="K36" s="354">
        <v>0</v>
      </c>
      <c r="L36" s="354">
        <v>0</v>
      </c>
      <c r="M36" s="439">
        <f t="shared" si="0"/>
        <v>0</v>
      </c>
      <c r="N36" s="458"/>
      <c r="O36" s="432"/>
      <c r="P36" s="289"/>
      <c r="Q36" s="289"/>
      <c r="R36" s="289"/>
      <c r="S36" s="289"/>
      <c r="T36" s="289"/>
      <c r="U36" s="289"/>
      <c r="V36" s="354">
        <v>0</v>
      </c>
      <c r="W36" s="354">
        <v>0</v>
      </c>
      <c r="X36" s="354">
        <v>0</v>
      </c>
      <c r="Y36" s="354">
        <v>0</v>
      </c>
      <c r="Z36" s="354">
        <v>0</v>
      </c>
      <c r="AA36" s="354">
        <f t="shared" si="1"/>
        <v>0</v>
      </c>
    </row>
    <row r="37" spans="1:27" ht="16" hidden="1" thickBot="1">
      <c r="A37" s="289"/>
      <c r="B37" s="289"/>
      <c r="C37" s="289"/>
      <c r="D37" s="289"/>
      <c r="E37" s="289"/>
      <c r="F37" s="289"/>
      <c r="G37" s="289"/>
      <c r="H37" s="354">
        <v>0</v>
      </c>
      <c r="I37" s="354">
        <v>0</v>
      </c>
      <c r="J37" s="354">
        <v>0</v>
      </c>
      <c r="K37" s="354">
        <v>0</v>
      </c>
      <c r="L37" s="354">
        <v>0</v>
      </c>
      <c r="M37" s="439">
        <f t="shared" si="0"/>
        <v>0</v>
      </c>
      <c r="N37" s="458"/>
      <c r="O37" s="432"/>
      <c r="P37" s="289"/>
      <c r="Q37" s="289"/>
      <c r="R37" s="289"/>
      <c r="S37" s="289"/>
      <c r="T37" s="289"/>
      <c r="U37" s="289"/>
      <c r="V37" s="354">
        <v>0</v>
      </c>
      <c r="W37" s="354">
        <v>0</v>
      </c>
      <c r="X37" s="354">
        <v>0</v>
      </c>
      <c r="Y37" s="354">
        <v>0</v>
      </c>
      <c r="Z37" s="354">
        <v>0</v>
      </c>
      <c r="AA37" s="354">
        <f t="shared" si="1"/>
        <v>0</v>
      </c>
    </row>
    <row r="38" spans="1:27" ht="16" hidden="1" thickBot="1">
      <c r="A38" s="289"/>
      <c r="B38" s="289"/>
      <c r="C38" s="289"/>
      <c r="D38" s="289"/>
      <c r="E38" s="289"/>
      <c r="F38" s="289"/>
      <c r="G38" s="289"/>
      <c r="H38" s="354">
        <v>0</v>
      </c>
      <c r="I38" s="354">
        <v>0</v>
      </c>
      <c r="J38" s="354">
        <v>0</v>
      </c>
      <c r="K38" s="354">
        <v>0</v>
      </c>
      <c r="L38" s="354">
        <v>0</v>
      </c>
      <c r="M38" s="439">
        <f t="shared" si="0"/>
        <v>0</v>
      </c>
      <c r="N38" s="458"/>
      <c r="O38" s="432"/>
      <c r="P38" s="289"/>
      <c r="Q38" s="289"/>
      <c r="R38" s="289"/>
      <c r="S38" s="289"/>
      <c r="T38" s="289"/>
      <c r="U38" s="289"/>
      <c r="V38" s="354">
        <v>0</v>
      </c>
      <c r="W38" s="354">
        <v>0</v>
      </c>
      <c r="X38" s="354">
        <v>0</v>
      </c>
      <c r="Y38" s="354">
        <v>0</v>
      </c>
      <c r="Z38" s="354">
        <v>0</v>
      </c>
      <c r="AA38" s="354">
        <f t="shared" si="1"/>
        <v>0</v>
      </c>
    </row>
    <row r="39" spans="1:27" ht="16" hidden="1" thickBot="1">
      <c r="A39" s="289"/>
      <c r="B39" s="289"/>
      <c r="C39" s="289"/>
      <c r="D39" s="289"/>
      <c r="E39" s="289"/>
      <c r="F39" s="289"/>
      <c r="G39" s="289"/>
      <c r="H39" s="354">
        <v>0</v>
      </c>
      <c r="I39" s="354">
        <v>0</v>
      </c>
      <c r="J39" s="354">
        <v>0</v>
      </c>
      <c r="K39" s="354">
        <v>0</v>
      </c>
      <c r="L39" s="354">
        <v>0</v>
      </c>
      <c r="M39" s="439">
        <v>0</v>
      </c>
      <c r="N39" s="458"/>
      <c r="O39" s="432"/>
      <c r="P39" s="289"/>
      <c r="Q39" s="289"/>
      <c r="R39" s="289"/>
      <c r="S39" s="289"/>
      <c r="T39" s="289"/>
      <c r="U39" s="289"/>
      <c r="V39" s="354">
        <v>0</v>
      </c>
      <c r="W39" s="354">
        <v>0</v>
      </c>
      <c r="X39" s="354">
        <v>0</v>
      </c>
      <c r="Y39" s="354">
        <v>0</v>
      </c>
      <c r="Z39" s="354">
        <v>0</v>
      </c>
      <c r="AA39" s="354">
        <v>0</v>
      </c>
    </row>
    <row r="40" spans="1:27" ht="16" hidden="1" thickBot="1">
      <c r="A40" s="355"/>
      <c r="B40" s="355"/>
      <c r="C40" s="355"/>
      <c r="D40" s="355"/>
      <c r="E40" s="355"/>
      <c r="F40" s="355"/>
      <c r="G40" s="355"/>
      <c r="H40" s="356">
        <v>0</v>
      </c>
      <c r="I40" s="356">
        <v>0</v>
      </c>
      <c r="J40" s="356">
        <v>0</v>
      </c>
      <c r="K40" s="356">
        <v>0</v>
      </c>
      <c r="L40" s="356">
        <v>0</v>
      </c>
      <c r="M40" s="440">
        <v>0</v>
      </c>
      <c r="N40" s="458"/>
      <c r="O40" s="433"/>
      <c r="P40" s="355"/>
      <c r="Q40" s="355"/>
      <c r="R40" s="355"/>
      <c r="S40" s="355"/>
      <c r="T40" s="355"/>
      <c r="U40" s="355"/>
      <c r="V40" s="356">
        <v>0</v>
      </c>
      <c r="W40" s="356">
        <v>0</v>
      </c>
      <c r="X40" s="356">
        <v>0</v>
      </c>
      <c r="Y40" s="356">
        <v>0</v>
      </c>
      <c r="Z40" s="356">
        <v>0</v>
      </c>
      <c r="AA40" s="356">
        <v>0</v>
      </c>
    </row>
    <row r="41" spans="1:27" ht="17" thickTop="1" thickBot="1">
      <c r="A41" s="452" t="s">
        <v>216</v>
      </c>
      <c r="B41" s="453"/>
      <c r="C41" s="453"/>
      <c r="D41" s="453"/>
      <c r="E41" s="453"/>
      <c r="F41" s="453"/>
      <c r="G41" s="453"/>
      <c r="H41" s="454">
        <f>SUM(H3:H40)</f>
        <v>0</v>
      </c>
      <c r="I41" s="454">
        <f t="shared" ref="I41:M41" si="2">SUM(I3:I40)</f>
        <v>0</v>
      </c>
      <c r="J41" s="454">
        <f t="shared" si="2"/>
        <v>0</v>
      </c>
      <c r="K41" s="454">
        <f t="shared" si="2"/>
        <v>0</v>
      </c>
      <c r="L41" s="454">
        <f t="shared" si="2"/>
        <v>0</v>
      </c>
      <c r="M41" s="455">
        <f t="shared" si="2"/>
        <v>0</v>
      </c>
      <c r="N41" s="459"/>
      <c r="O41" s="470" t="s">
        <v>216</v>
      </c>
      <c r="P41" s="471"/>
      <c r="Q41" s="471"/>
      <c r="R41" s="471"/>
      <c r="S41" s="471"/>
      <c r="T41" s="471"/>
      <c r="U41" s="471"/>
      <c r="V41" s="472">
        <f>SUM(V3:V40)</f>
        <v>0</v>
      </c>
      <c r="W41" s="472">
        <f t="shared" ref="W41:AA41" si="3">SUM(W3:W40)</f>
        <v>0</v>
      </c>
      <c r="X41" s="472">
        <f t="shared" si="3"/>
        <v>0</v>
      </c>
      <c r="Y41" s="472">
        <f t="shared" si="3"/>
        <v>0</v>
      </c>
      <c r="Z41" s="472">
        <f t="shared" si="3"/>
        <v>0</v>
      </c>
      <c r="AA41" s="473">
        <f t="shared" si="3"/>
        <v>0</v>
      </c>
    </row>
    <row r="42" spans="1:27" ht="16" thickTop="1"/>
  </sheetData>
  <dataValidations xWindow="284" yWindow="279" count="2">
    <dataValidation type="list" showInputMessage="1" showErrorMessage="1" sqref="B4:B40 P4:P40" xr:uid="{00000000-0002-0000-0300-000000000000}">
      <formula1>"Scientific Meeting to present data and results, Research, PI Meeting in DC, PI Meeting for Project, Other-please specify"</formula1>
    </dataValidation>
    <dataValidation type="list" showInputMessage="1" showErrorMessage="1" prompt="Please choose from the drop down menu" sqref="B3 P3" xr:uid="{00000000-0002-0000-0300-000001000000}">
      <formula1>"Scientific Meeting/Conference, Field Research, PI Meeting in DC, Other-please specify"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BE41F5-5796-4775-A996-DBAE6F1E4DAF}">
  <sheetPr>
    <tabColor theme="5" tint="0.59999389629810485"/>
  </sheetPr>
  <dimension ref="A1:S8"/>
  <sheetViews>
    <sheetView workbookViewId="0">
      <selection activeCell="S3" sqref="S3"/>
    </sheetView>
  </sheetViews>
  <sheetFormatPr baseColWidth="10" defaultColWidth="8.83203125" defaultRowHeight="15"/>
  <cols>
    <col min="1" max="1" width="18.1640625" style="288" customWidth="1"/>
    <col min="2" max="2" width="11.1640625" style="288" customWidth="1"/>
    <col min="3" max="3" width="21.6640625" style="288" customWidth="1"/>
    <col min="4" max="9" width="8.83203125" style="288"/>
    <col min="11" max="11" width="17.33203125" customWidth="1"/>
    <col min="12" max="12" width="10" customWidth="1"/>
    <col min="13" max="13" width="21.83203125" customWidth="1"/>
  </cols>
  <sheetData>
    <row r="1" spans="1:19" ht="30" customHeight="1">
      <c r="A1" s="563" t="s">
        <v>327</v>
      </c>
      <c r="B1" s="564"/>
      <c r="C1" s="564"/>
      <c r="D1" s="447"/>
      <c r="E1" s="447"/>
      <c r="F1" s="447"/>
      <c r="G1" s="447"/>
      <c r="H1" s="447"/>
      <c r="I1" s="447"/>
      <c r="J1" s="458"/>
      <c r="K1" s="560" t="s">
        <v>328</v>
      </c>
      <c r="L1" s="561"/>
      <c r="M1" s="561"/>
      <c r="N1" s="460"/>
      <c r="O1" s="460"/>
      <c r="P1" s="460"/>
      <c r="Q1" s="460"/>
      <c r="R1" s="460"/>
      <c r="S1" s="460"/>
    </row>
    <row r="2" spans="1:19">
      <c r="A2" s="565" t="s">
        <v>152</v>
      </c>
      <c r="B2" s="566"/>
      <c r="C2" s="466" t="s">
        <v>291</v>
      </c>
      <c r="D2" s="450" t="s">
        <v>110</v>
      </c>
      <c r="E2" s="450" t="s">
        <v>111</v>
      </c>
      <c r="F2" s="450" t="s">
        <v>112</v>
      </c>
      <c r="G2" s="450" t="s">
        <v>113</v>
      </c>
      <c r="H2" s="450" t="s">
        <v>129</v>
      </c>
      <c r="I2" s="451" t="s">
        <v>130</v>
      </c>
      <c r="J2" s="458"/>
      <c r="K2" s="556" t="s">
        <v>152</v>
      </c>
      <c r="L2" s="557"/>
      <c r="M2" s="461" t="s">
        <v>291</v>
      </c>
      <c r="N2" s="462" t="s">
        <v>110</v>
      </c>
      <c r="O2" s="462" t="s">
        <v>111</v>
      </c>
      <c r="P2" s="462" t="s">
        <v>112</v>
      </c>
      <c r="Q2" s="462" t="s">
        <v>113</v>
      </c>
      <c r="R2" s="462" t="s">
        <v>129</v>
      </c>
      <c r="S2" s="461" t="s">
        <v>130</v>
      </c>
    </row>
    <row r="3" spans="1:19">
      <c r="A3" s="559" t="s">
        <v>154</v>
      </c>
      <c r="B3" s="559"/>
      <c r="C3" s="289"/>
      <c r="D3" s="292">
        <v>0</v>
      </c>
      <c r="E3" s="292">
        <v>0</v>
      </c>
      <c r="F3" s="292">
        <v>0</v>
      </c>
      <c r="G3" s="292">
        <v>0</v>
      </c>
      <c r="H3" s="292">
        <v>0</v>
      </c>
      <c r="I3" s="360">
        <f>SUM(D3:H3)</f>
        <v>0</v>
      </c>
      <c r="J3" s="458"/>
      <c r="K3" s="558" t="s">
        <v>154</v>
      </c>
      <c r="L3" s="559"/>
      <c r="M3" s="289"/>
      <c r="N3" s="292">
        <v>0</v>
      </c>
      <c r="O3" s="292">
        <v>0</v>
      </c>
      <c r="P3" s="292">
        <v>0</v>
      </c>
      <c r="Q3" s="292">
        <v>0</v>
      </c>
      <c r="R3" s="292">
        <v>0</v>
      </c>
      <c r="S3" s="292">
        <f>SUM(N3:R3)</f>
        <v>0</v>
      </c>
    </row>
    <row r="4" spans="1:19">
      <c r="A4" s="559" t="s">
        <v>38</v>
      </c>
      <c r="B4" s="559"/>
      <c r="C4" s="289"/>
      <c r="D4" s="292">
        <f>B7*C4</f>
        <v>0</v>
      </c>
      <c r="E4" s="292">
        <v>0</v>
      </c>
      <c r="F4" s="292">
        <v>0</v>
      </c>
      <c r="G4" s="292">
        <v>0</v>
      </c>
      <c r="H4" s="292">
        <v>0</v>
      </c>
      <c r="I4" s="360">
        <f t="shared" ref="I4:I6" si="0">SUM(D4:H4)</f>
        <v>0</v>
      </c>
      <c r="J4" s="458"/>
      <c r="K4" s="558" t="s">
        <v>38</v>
      </c>
      <c r="L4" s="559"/>
      <c r="M4" s="289"/>
      <c r="N4" s="292">
        <f>L7*M4</f>
        <v>0</v>
      </c>
      <c r="O4" s="292">
        <v>0</v>
      </c>
      <c r="P4" s="292">
        <v>0</v>
      </c>
      <c r="Q4" s="292">
        <v>0</v>
      </c>
      <c r="R4" s="292">
        <v>0</v>
      </c>
      <c r="S4" s="292">
        <f t="shared" ref="S4:S6" si="1">SUM(N4:R4)</f>
        <v>0</v>
      </c>
    </row>
    <row r="5" spans="1:19">
      <c r="A5" s="559" t="s">
        <v>155</v>
      </c>
      <c r="B5" s="559"/>
      <c r="C5" s="289"/>
      <c r="D5" s="292">
        <f>B7*C5</f>
        <v>0</v>
      </c>
      <c r="E5" s="292">
        <v>0</v>
      </c>
      <c r="F5" s="292">
        <v>0</v>
      </c>
      <c r="G5" s="292">
        <v>0</v>
      </c>
      <c r="H5" s="292">
        <v>0</v>
      </c>
      <c r="I5" s="360">
        <f t="shared" si="0"/>
        <v>0</v>
      </c>
      <c r="J5" s="458"/>
      <c r="K5" s="558" t="s">
        <v>155</v>
      </c>
      <c r="L5" s="559"/>
      <c r="M5" s="289"/>
      <c r="N5" s="292">
        <f>L7*M5</f>
        <v>0</v>
      </c>
      <c r="O5" s="292">
        <v>0</v>
      </c>
      <c r="P5" s="292">
        <v>0</v>
      </c>
      <c r="Q5" s="292">
        <v>0</v>
      </c>
      <c r="R5" s="292">
        <v>0</v>
      </c>
      <c r="S5" s="292">
        <f t="shared" si="1"/>
        <v>0</v>
      </c>
    </row>
    <row r="6" spans="1:19" ht="16" thickBot="1">
      <c r="A6" s="559" t="s">
        <v>156</v>
      </c>
      <c r="B6" s="562"/>
      <c r="C6" s="355"/>
      <c r="D6" s="310">
        <f>C6*B7</f>
        <v>0</v>
      </c>
      <c r="E6" s="310">
        <v>0</v>
      </c>
      <c r="F6" s="310">
        <v>0</v>
      </c>
      <c r="G6" s="310">
        <v>0</v>
      </c>
      <c r="H6" s="310">
        <v>0</v>
      </c>
      <c r="I6" s="361">
        <f t="shared" si="0"/>
        <v>0</v>
      </c>
      <c r="J6" s="458"/>
      <c r="K6" s="558" t="s">
        <v>156</v>
      </c>
      <c r="L6" s="562"/>
      <c r="M6" s="355"/>
      <c r="N6" s="310">
        <f>M6*L7</f>
        <v>0</v>
      </c>
      <c r="O6" s="310">
        <v>0</v>
      </c>
      <c r="P6" s="310">
        <v>0</v>
      </c>
      <c r="Q6" s="310">
        <v>0</v>
      </c>
      <c r="R6" s="310">
        <v>0</v>
      </c>
      <c r="S6" s="310">
        <f t="shared" si="1"/>
        <v>0</v>
      </c>
    </row>
    <row r="7" spans="1:19" ht="17" thickTop="1" thickBot="1">
      <c r="A7" s="362" t="s">
        <v>290</v>
      </c>
      <c r="B7" s="363"/>
      <c r="C7" s="467"/>
      <c r="D7" s="468">
        <f t="shared" ref="D7:I7" si="2">SUM(D3:D6)</f>
        <v>0</v>
      </c>
      <c r="E7" s="468">
        <f t="shared" si="2"/>
        <v>0</v>
      </c>
      <c r="F7" s="468">
        <f t="shared" si="2"/>
        <v>0</v>
      </c>
      <c r="G7" s="468">
        <f t="shared" si="2"/>
        <v>0</v>
      </c>
      <c r="H7" s="468">
        <f t="shared" si="2"/>
        <v>0</v>
      </c>
      <c r="I7" s="469">
        <f t="shared" si="2"/>
        <v>0</v>
      </c>
      <c r="J7" s="459"/>
      <c r="K7" s="442" t="s">
        <v>290</v>
      </c>
      <c r="L7" s="363"/>
      <c r="M7" s="463"/>
      <c r="N7" s="464">
        <f t="shared" ref="N7:S7" si="3">SUM(N3:N6)</f>
        <v>0</v>
      </c>
      <c r="O7" s="464">
        <f t="shared" si="3"/>
        <v>0</v>
      </c>
      <c r="P7" s="464">
        <f t="shared" si="3"/>
        <v>0</v>
      </c>
      <c r="Q7" s="464">
        <f t="shared" si="3"/>
        <v>0</v>
      </c>
      <c r="R7" s="464">
        <f t="shared" si="3"/>
        <v>0</v>
      </c>
      <c r="S7" s="465">
        <f t="shared" si="3"/>
        <v>0</v>
      </c>
    </row>
    <row r="8" spans="1:19" ht="16" thickTop="1"/>
  </sheetData>
  <mergeCells count="12">
    <mergeCell ref="K2:L2"/>
    <mergeCell ref="K3:L3"/>
    <mergeCell ref="K1:M1"/>
    <mergeCell ref="A6:B6"/>
    <mergeCell ref="K4:L4"/>
    <mergeCell ref="K5:L5"/>
    <mergeCell ref="K6:L6"/>
    <mergeCell ref="A1:C1"/>
    <mergeCell ref="A2:B2"/>
    <mergeCell ref="A3:B3"/>
    <mergeCell ref="A4:B4"/>
    <mergeCell ref="A5:B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2" tint="-9.9978637043366805E-2"/>
  </sheetPr>
  <dimension ref="A1:Q43"/>
  <sheetViews>
    <sheetView workbookViewId="0">
      <selection activeCell="H4" sqref="H4"/>
    </sheetView>
  </sheetViews>
  <sheetFormatPr baseColWidth="10" defaultColWidth="8.83203125" defaultRowHeight="15"/>
  <cols>
    <col min="1" max="1" width="29.6640625" style="288" customWidth="1"/>
    <col min="2" max="2" width="68.83203125" style="288" customWidth="1"/>
    <col min="3" max="7" width="10.33203125" style="288" bestFit="1" customWidth="1"/>
    <col min="8" max="8" width="13.33203125" style="288" customWidth="1"/>
    <col min="10" max="10" width="29.33203125" customWidth="1"/>
    <col min="11" max="11" width="65.5" customWidth="1"/>
  </cols>
  <sheetData>
    <row r="1" spans="1:17">
      <c r="A1" s="444" t="s">
        <v>323</v>
      </c>
      <c r="B1" s="444"/>
      <c r="C1" s="444"/>
      <c r="D1" s="444"/>
      <c r="E1" s="444"/>
      <c r="F1" s="444"/>
      <c r="G1" s="444"/>
      <c r="H1" s="444"/>
      <c r="I1" s="480"/>
      <c r="J1" s="478" t="s">
        <v>324</v>
      </c>
      <c r="K1" s="478"/>
      <c r="L1" s="478"/>
      <c r="M1" s="478"/>
      <c r="N1" s="478"/>
      <c r="O1" s="478"/>
      <c r="P1" s="478"/>
      <c r="Q1" s="478"/>
    </row>
    <row r="2" spans="1:17">
      <c r="A2" s="444"/>
      <c r="B2" s="444"/>
      <c r="C2" s="444"/>
      <c r="D2" s="444"/>
      <c r="E2" s="444"/>
      <c r="F2" s="444"/>
      <c r="G2" s="444"/>
      <c r="H2" s="444"/>
      <c r="I2" s="458"/>
      <c r="J2" s="478"/>
      <c r="K2" s="478"/>
      <c r="L2" s="478"/>
      <c r="M2" s="478"/>
      <c r="N2" s="478"/>
      <c r="O2" s="478"/>
      <c r="P2" s="478"/>
      <c r="Q2" s="478"/>
    </row>
    <row r="3" spans="1:17">
      <c r="A3" s="444" t="s">
        <v>149</v>
      </c>
      <c r="B3" s="444" t="s">
        <v>141</v>
      </c>
      <c r="C3" s="445" t="s">
        <v>110</v>
      </c>
      <c r="D3" s="445" t="s">
        <v>111</v>
      </c>
      <c r="E3" s="445" t="s">
        <v>112</v>
      </c>
      <c r="F3" s="445" t="s">
        <v>113</v>
      </c>
      <c r="G3" s="445" t="s">
        <v>129</v>
      </c>
      <c r="H3" s="444" t="s">
        <v>130</v>
      </c>
      <c r="I3" s="458"/>
      <c r="J3" s="478" t="s">
        <v>149</v>
      </c>
      <c r="K3" s="478" t="s">
        <v>141</v>
      </c>
      <c r="L3" s="479" t="s">
        <v>110</v>
      </c>
      <c r="M3" s="479" t="s">
        <v>111</v>
      </c>
      <c r="N3" s="479" t="s">
        <v>112</v>
      </c>
      <c r="O3" s="479" t="s">
        <v>113</v>
      </c>
      <c r="P3" s="479" t="s">
        <v>129</v>
      </c>
      <c r="Q3" s="478" t="s">
        <v>130</v>
      </c>
    </row>
    <row r="4" spans="1:17">
      <c r="A4" s="289"/>
      <c r="B4" s="289"/>
      <c r="C4" s="292">
        <v>0</v>
      </c>
      <c r="D4" s="292">
        <v>0</v>
      </c>
      <c r="E4" s="292">
        <v>0</v>
      </c>
      <c r="F4" s="292">
        <v>0</v>
      </c>
      <c r="G4" s="292">
        <v>0</v>
      </c>
      <c r="H4" s="360">
        <f>SUM(C4:G4)</f>
        <v>0</v>
      </c>
      <c r="I4" s="458"/>
      <c r="J4" s="432"/>
      <c r="K4" s="289"/>
      <c r="L4" s="292">
        <v>0</v>
      </c>
      <c r="M4" s="292">
        <v>0</v>
      </c>
      <c r="N4" s="292">
        <v>0</v>
      </c>
      <c r="O4" s="292">
        <v>0</v>
      </c>
      <c r="P4" s="292">
        <v>0</v>
      </c>
      <c r="Q4" s="292">
        <f>SUM(L4:P4)</f>
        <v>0</v>
      </c>
    </row>
    <row r="5" spans="1:17">
      <c r="A5" s="289"/>
      <c r="B5" s="289"/>
      <c r="C5" s="292">
        <v>0</v>
      </c>
      <c r="D5" s="292">
        <v>0</v>
      </c>
      <c r="E5" s="292">
        <v>0</v>
      </c>
      <c r="F5" s="292">
        <v>0</v>
      </c>
      <c r="G5" s="292">
        <v>0</v>
      </c>
      <c r="H5" s="360">
        <f t="shared" ref="H5:H12" si="0">SUM(C5:G5)</f>
        <v>0</v>
      </c>
      <c r="I5" s="458"/>
      <c r="J5" s="432"/>
      <c r="K5" s="289"/>
      <c r="L5" s="292">
        <v>0</v>
      </c>
      <c r="M5" s="292">
        <v>0</v>
      </c>
      <c r="N5" s="292">
        <v>0</v>
      </c>
      <c r="O5" s="292">
        <v>0</v>
      </c>
      <c r="P5" s="292">
        <v>0</v>
      </c>
      <c r="Q5" s="292">
        <f t="shared" ref="Q5:Q12" si="1">SUM(L5:P5)</f>
        <v>0</v>
      </c>
    </row>
    <row r="6" spans="1:17">
      <c r="A6" s="289"/>
      <c r="B6" s="289"/>
      <c r="C6" s="292">
        <v>0</v>
      </c>
      <c r="D6" s="292">
        <v>0</v>
      </c>
      <c r="E6" s="292">
        <v>0</v>
      </c>
      <c r="F6" s="292">
        <v>0</v>
      </c>
      <c r="G6" s="292">
        <v>0</v>
      </c>
      <c r="H6" s="360">
        <f t="shared" si="0"/>
        <v>0</v>
      </c>
      <c r="I6" s="458"/>
      <c r="J6" s="432"/>
      <c r="K6" s="289"/>
      <c r="L6" s="292">
        <v>0</v>
      </c>
      <c r="M6" s="292">
        <v>0</v>
      </c>
      <c r="N6" s="292">
        <v>0</v>
      </c>
      <c r="O6" s="292">
        <v>0</v>
      </c>
      <c r="P6" s="292">
        <v>0</v>
      </c>
      <c r="Q6" s="292">
        <f t="shared" si="1"/>
        <v>0</v>
      </c>
    </row>
    <row r="7" spans="1:17">
      <c r="A7" s="289"/>
      <c r="B7" s="289"/>
      <c r="C7" s="292">
        <v>0</v>
      </c>
      <c r="D7" s="292">
        <v>0</v>
      </c>
      <c r="E7" s="292">
        <v>0</v>
      </c>
      <c r="F7" s="292">
        <v>0</v>
      </c>
      <c r="G7" s="292">
        <v>0</v>
      </c>
      <c r="H7" s="360">
        <f t="shared" si="0"/>
        <v>0</v>
      </c>
      <c r="I7" s="458"/>
      <c r="J7" s="432"/>
      <c r="K7" s="289"/>
      <c r="L7" s="292">
        <v>0</v>
      </c>
      <c r="M7" s="292">
        <v>0</v>
      </c>
      <c r="N7" s="292">
        <v>0</v>
      </c>
      <c r="O7" s="292">
        <v>0</v>
      </c>
      <c r="P7" s="292">
        <v>0</v>
      </c>
      <c r="Q7" s="292">
        <f t="shared" si="1"/>
        <v>0</v>
      </c>
    </row>
    <row r="8" spans="1:17">
      <c r="A8" s="289"/>
      <c r="B8" s="289"/>
      <c r="C8" s="292">
        <v>0</v>
      </c>
      <c r="D8" s="292">
        <v>0</v>
      </c>
      <c r="E8" s="292">
        <v>0</v>
      </c>
      <c r="F8" s="292">
        <v>0</v>
      </c>
      <c r="G8" s="292">
        <v>0</v>
      </c>
      <c r="H8" s="360">
        <f t="shared" si="0"/>
        <v>0</v>
      </c>
      <c r="I8" s="458"/>
      <c r="J8" s="432"/>
      <c r="K8" s="289"/>
      <c r="L8" s="292">
        <v>0</v>
      </c>
      <c r="M8" s="292">
        <v>0</v>
      </c>
      <c r="N8" s="292">
        <v>0</v>
      </c>
      <c r="O8" s="292">
        <v>0</v>
      </c>
      <c r="P8" s="292">
        <v>0</v>
      </c>
      <c r="Q8" s="292">
        <f t="shared" si="1"/>
        <v>0</v>
      </c>
    </row>
    <row r="9" spans="1:17">
      <c r="A9" s="289"/>
      <c r="B9" s="289"/>
      <c r="C9" s="292">
        <v>0</v>
      </c>
      <c r="D9" s="292">
        <v>0</v>
      </c>
      <c r="E9" s="292">
        <v>0</v>
      </c>
      <c r="F9" s="292">
        <v>0</v>
      </c>
      <c r="G9" s="292">
        <v>0</v>
      </c>
      <c r="H9" s="360">
        <f t="shared" si="0"/>
        <v>0</v>
      </c>
      <c r="I9" s="458"/>
      <c r="J9" s="432"/>
      <c r="K9" s="289"/>
      <c r="L9" s="292">
        <v>0</v>
      </c>
      <c r="M9" s="292">
        <v>0</v>
      </c>
      <c r="N9" s="292">
        <v>0</v>
      </c>
      <c r="O9" s="292">
        <v>0</v>
      </c>
      <c r="P9" s="292">
        <v>0</v>
      </c>
      <c r="Q9" s="292">
        <f t="shared" si="1"/>
        <v>0</v>
      </c>
    </row>
    <row r="10" spans="1:17">
      <c r="A10" s="289"/>
      <c r="B10" s="289"/>
      <c r="C10" s="292">
        <v>0</v>
      </c>
      <c r="D10" s="292">
        <v>0</v>
      </c>
      <c r="E10" s="292">
        <v>0</v>
      </c>
      <c r="F10" s="292">
        <v>0</v>
      </c>
      <c r="G10" s="292">
        <v>0</v>
      </c>
      <c r="H10" s="360">
        <f t="shared" si="0"/>
        <v>0</v>
      </c>
      <c r="I10" s="458"/>
      <c r="J10" s="432"/>
      <c r="K10" s="289"/>
      <c r="L10" s="292">
        <v>0</v>
      </c>
      <c r="M10" s="292">
        <v>0</v>
      </c>
      <c r="N10" s="292">
        <v>0</v>
      </c>
      <c r="O10" s="292">
        <v>0</v>
      </c>
      <c r="P10" s="292">
        <v>0</v>
      </c>
      <c r="Q10" s="292">
        <f t="shared" si="1"/>
        <v>0</v>
      </c>
    </row>
    <row r="11" spans="1:17">
      <c r="A11" s="289"/>
      <c r="B11" s="289"/>
      <c r="C11" s="292">
        <v>0</v>
      </c>
      <c r="D11" s="292">
        <v>0</v>
      </c>
      <c r="E11" s="292">
        <v>0</v>
      </c>
      <c r="F11" s="292">
        <v>0</v>
      </c>
      <c r="G11" s="292">
        <v>0</v>
      </c>
      <c r="H11" s="360">
        <f t="shared" si="0"/>
        <v>0</v>
      </c>
      <c r="I11" s="458"/>
      <c r="J11" s="432"/>
      <c r="K11" s="289"/>
      <c r="L11" s="292">
        <v>0</v>
      </c>
      <c r="M11" s="292">
        <v>0</v>
      </c>
      <c r="N11" s="292">
        <v>0</v>
      </c>
      <c r="O11" s="292">
        <v>0</v>
      </c>
      <c r="P11" s="292">
        <v>0</v>
      </c>
      <c r="Q11" s="292">
        <f t="shared" si="1"/>
        <v>0</v>
      </c>
    </row>
    <row r="12" spans="1:17">
      <c r="A12" s="289"/>
      <c r="B12" s="289"/>
      <c r="C12" s="292">
        <v>0</v>
      </c>
      <c r="D12" s="292">
        <v>0</v>
      </c>
      <c r="E12" s="292">
        <v>0</v>
      </c>
      <c r="F12" s="292">
        <v>0</v>
      </c>
      <c r="G12" s="292">
        <v>0</v>
      </c>
      <c r="H12" s="360">
        <f t="shared" si="0"/>
        <v>0</v>
      </c>
      <c r="I12" s="458"/>
      <c r="J12" s="432"/>
      <c r="K12" s="289"/>
      <c r="L12" s="292">
        <v>0</v>
      </c>
      <c r="M12" s="292">
        <v>0</v>
      </c>
      <c r="N12" s="292">
        <v>0</v>
      </c>
      <c r="O12" s="292">
        <v>0</v>
      </c>
      <c r="P12" s="292">
        <v>0</v>
      </c>
      <c r="Q12" s="292">
        <f t="shared" si="1"/>
        <v>0</v>
      </c>
    </row>
    <row r="13" spans="1:17" ht="16" thickBot="1">
      <c r="A13" s="289"/>
      <c r="B13" s="289"/>
      <c r="C13" s="292">
        <v>0</v>
      </c>
      <c r="D13" s="292">
        <v>0</v>
      </c>
      <c r="E13" s="292">
        <v>0</v>
      </c>
      <c r="F13" s="292">
        <v>0</v>
      </c>
      <c r="G13" s="292">
        <v>0</v>
      </c>
      <c r="H13" s="360">
        <f>SUM(C13:G13)</f>
        <v>0</v>
      </c>
      <c r="I13" s="458"/>
      <c r="J13" s="432"/>
      <c r="K13" s="289"/>
      <c r="L13" s="292">
        <v>0</v>
      </c>
      <c r="M13" s="292">
        <v>0</v>
      </c>
      <c r="N13" s="292">
        <v>0</v>
      </c>
      <c r="O13" s="292">
        <v>0</v>
      </c>
      <c r="P13" s="292">
        <v>0</v>
      </c>
      <c r="Q13" s="292">
        <f>SUM(L13:P13)</f>
        <v>0</v>
      </c>
    </row>
    <row r="14" spans="1:17" ht="16" hidden="1" thickBot="1">
      <c r="A14" s="289"/>
      <c r="B14" s="289"/>
      <c r="C14" s="292">
        <v>0</v>
      </c>
      <c r="D14" s="292">
        <v>0</v>
      </c>
      <c r="E14" s="292">
        <v>0</v>
      </c>
      <c r="F14" s="292">
        <v>0</v>
      </c>
      <c r="G14" s="292">
        <v>0</v>
      </c>
      <c r="H14" s="360">
        <f t="shared" ref="H14:H21" si="2">SUM(C14:G14)</f>
        <v>0</v>
      </c>
      <c r="I14" s="458"/>
      <c r="J14" s="432"/>
      <c r="K14" s="289"/>
      <c r="L14" s="292">
        <v>0</v>
      </c>
      <c r="M14" s="292">
        <v>0</v>
      </c>
      <c r="N14" s="292">
        <v>0</v>
      </c>
      <c r="O14" s="292">
        <v>0</v>
      </c>
      <c r="P14" s="292">
        <v>0</v>
      </c>
      <c r="Q14" s="292">
        <f t="shared" ref="Q14:Q21" si="3">SUM(L14:P14)</f>
        <v>0</v>
      </c>
    </row>
    <row r="15" spans="1:17" ht="16" hidden="1" thickBot="1">
      <c r="A15" s="289"/>
      <c r="B15" s="289"/>
      <c r="C15" s="292">
        <v>0</v>
      </c>
      <c r="D15" s="292">
        <v>0</v>
      </c>
      <c r="E15" s="292">
        <v>0</v>
      </c>
      <c r="F15" s="292">
        <v>0</v>
      </c>
      <c r="G15" s="292">
        <v>0</v>
      </c>
      <c r="H15" s="360">
        <f t="shared" si="2"/>
        <v>0</v>
      </c>
      <c r="I15" s="458"/>
      <c r="J15" s="432"/>
      <c r="K15" s="289"/>
      <c r="L15" s="292">
        <v>0</v>
      </c>
      <c r="M15" s="292">
        <v>0</v>
      </c>
      <c r="N15" s="292">
        <v>0</v>
      </c>
      <c r="O15" s="292">
        <v>0</v>
      </c>
      <c r="P15" s="292">
        <v>0</v>
      </c>
      <c r="Q15" s="292">
        <f t="shared" si="3"/>
        <v>0</v>
      </c>
    </row>
    <row r="16" spans="1:17" ht="16" hidden="1" thickBot="1">
      <c r="A16" s="289"/>
      <c r="B16" s="289"/>
      <c r="C16" s="292">
        <v>0</v>
      </c>
      <c r="D16" s="292">
        <v>0</v>
      </c>
      <c r="E16" s="292">
        <v>0</v>
      </c>
      <c r="F16" s="292">
        <v>0</v>
      </c>
      <c r="G16" s="292">
        <v>0</v>
      </c>
      <c r="H16" s="360">
        <f t="shared" si="2"/>
        <v>0</v>
      </c>
      <c r="I16" s="458"/>
      <c r="J16" s="432"/>
      <c r="K16" s="289"/>
      <c r="L16" s="292">
        <v>0</v>
      </c>
      <c r="M16" s="292">
        <v>0</v>
      </c>
      <c r="N16" s="292">
        <v>0</v>
      </c>
      <c r="O16" s="292">
        <v>0</v>
      </c>
      <c r="P16" s="292">
        <v>0</v>
      </c>
      <c r="Q16" s="292">
        <f t="shared" si="3"/>
        <v>0</v>
      </c>
    </row>
    <row r="17" spans="1:17" ht="16" hidden="1" thickBot="1">
      <c r="A17" s="289"/>
      <c r="B17" s="289"/>
      <c r="C17" s="292">
        <v>0</v>
      </c>
      <c r="D17" s="292">
        <v>0</v>
      </c>
      <c r="E17" s="292">
        <v>0</v>
      </c>
      <c r="F17" s="292">
        <v>0</v>
      </c>
      <c r="G17" s="292">
        <v>0</v>
      </c>
      <c r="H17" s="360">
        <f t="shared" si="2"/>
        <v>0</v>
      </c>
      <c r="I17" s="458"/>
      <c r="J17" s="432"/>
      <c r="K17" s="289"/>
      <c r="L17" s="292">
        <v>0</v>
      </c>
      <c r="M17" s="292">
        <v>0</v>
      </c>
      <c r="N17" s="292">
        <v>0</v>
      </c>
      <c r="O17" s="292">
        <v>0</v>
      </c>
      <c r="P17" s="292">
        <v>0</v>
      </c>
      <c r="Q17" s="292">
        <f t="shared" si="3"/>
        <v>0</v>
      </c>
    </row>
    <row r="18" spans="1:17" ht="16" hidden="1" thickBot="1">
      <c r="A18" s="289"/>
      <c r="B18" s="289"/>
      <c r="C18" s="292">
        <v>0</v>
      </c>
      <c r="D18" s="292">
        <v>0</v>
      </c>
      <c r="E18" s="292">
        <v>0</v>
      </c>
      <c r="F18" s="292">
        <v>0</v>
      </c>
      <c r="G18" s="292">
        <v>0</v>
      </c>
      <c r="H18" s="360">
        <f t="shared" si="2"/>
        <v>0</v>
      </c>
      <c r="I18" s="458"/>
      <c r="J18" s="432"/>
      <c r="K18" s="289"/>
      <c r="L18" s="292">
        <v>0</v>
      </c>
      <c r="M18" s="292">
        <v>0</v>
      </c>
      <c r="N18" s="292">
        <v>0</v>
      </c>
      <c r="O18" s="292">
        <v>0</v>
      </c>
      <c r="P18" s="292">
        <v>0</v>
      </c>
      <c r="Q18" s="292">
        <f t="shared" si="3"/>
        <v>0</v>
      </c>
    </row>
    <row r="19" spans="1:17" ht="16" hidden="1" thickBot="1">
      <c r="A19" s="289"/>
      <c r="B19" s="289"/>
      <c r="C19" s="292">
        <v>0</v>
      </c>
      <c r="D19" s="292">
        <v>0</v>
      </c>
      <c r="E19" s="292">
        <v>0</v>
      </c>
      <c r="F19" s="292">
        <v>0</v>
      </c>
      <c r="G19" s="292">
        <v>0</v>
      </c>
      <c r="H19" s="360">
        <f t="shared" si="2"/>
        <v>0</v>
      </c>
      <c r="I19" s="458"/>
      <c r="J19" s="432"/>
      <c r="K19" s="289"/>
      <c r="L19" s="292">
        <v>0</v>
      </c>
      <c r="M19" s="292">
        <v>0</v>
      </c>
      <c r="N19" s="292">
        <v>0</v>
      </c>
      <c r="O19" s="292">
        <v>0</v>
      </c>
      <c r="P19" s="292">
        <v>0</v>
      </c>
      <c r="Q19" s="292">
        <f t="shared" si="3"/>
        <v>0</v>
      </c>
    </row>
    <row r="20" spans="1:17" ht="16" hidden="1" thickBot="1">
      <c r="A20" s="289"/>
      <c r="B20" s="289"/>
      <c r="C20" s="292">
        <v>0</v>
      </c>
      <c r="D20" s="292">
        <v>0</v>
      </c>
      <c r="E20" s="292">
        <v>0</v>
      </c>
      <c r="F20" s="292">
        <v>0</v>
      </c>
      <c r="G20" s="292">
        <v>0</v>
      </c>
      <c r="H20" s="360">
        <f t="shared" si="2"/>
        <v>0</v>
      </c>
      <c r="I20" s="458"/>
      <c r="J20" s="432"/>
      <c r="K20" s="289"/>
      <c r="L20" s="292">
        <v>0</v>
      </c>
      <c r="M20" s="292">
        <v>0</v>
      </c>
      <c r="N20" s="292">
        <v>0</v>
      </c>
      <c r="O20" s="292">
        <v>0</v>
      </c>
      <c r="P20" s="292">
        <v>0</v>
      </c>
      <c r="Q20" s="292">
        <f t="shared" si="3"/>
        <v>0</v>
      </c>
    </row>
    <row r="21" spans="1:17" ht="16" hidden="1" thickBot="1">
      <c r="A21" s="289"/>
      <c r="B21" s="289"/>
      <c r="C21" s="292">
        <v>0</v>
      </c>
      <c r="D21" s="292">
        <v>0</v>
      </c>
      <c r="E21" s="292">
        <v>0</v>
      </c>
      <c r="F21" s="292">
        <v>0</v>
      </c>
      <c r="G21" s="292">
        <v>0</v>
      </c>
      <c r="H21" s="360">
        <f t="shared" si="2"/>
        <v>0</v>
      </c>
      <c r="I21" s="458"/>
      <c r="J21" s="432"/>
      <c r="K21" s="289"/>
      <c r="L21" s="292">
        <v>0</v>
      </c>
      <c r="M21" s="292">
        <v>0</v>
      </c>
      <c r="N21" s="292">
        <v>0</v>
      </c>
      <c r="O21" s="292">
        <v>0</v>
      </c>
      <c r="P21" s="292">
        <v>0</v>
      </c>
      <c r="Q21" s="292">
        <f t="shared" si="3"/>
        <v>0</v>
      </c>
    </row>
    <row r="22" spans="1:17" ht="16" hidden="1" thickBot="1">
      <c r="A22" s="289"/>
      <c r="B22" s="289"/>
      <c r="C22" s="292">
        <v>0</v>
      </c>
      <c r="D22" s="292">
        <v>0</v>
      </c>
      <c r="E22" s="292">
        <v>0</v>
      </c>
      <c r="F22" s="292">
        <v>0</v>
      </c>
      <c r="G22" s="292">
        <v>0</v>
      </c>
      <c r="H22" s="360">
        <f>SUM(C22:G22)</f>
        <v>0</v>
      </c>
      <c r="I22" s="458"/>
      <c r="J22" s="432"/>
      <c r="K22" s="289"/>
      <c r="L22" s="292">
        <v>0</v>
      </c>
      <c r="M22" s="292">
        <v>0</v>
      </c>
      <c r="N22" s="292">
        <v>0</v>
      </c>
      <c r="O22" s="292">
        <v>0</v>
      </c>
      <c r="P22" s="292">
        <v>0</v>
      </c>
      <c r="Q22" s="292">
        <f>SUM(L22:P22)</f>
        <v>0</v>
      </c>
    </row>
    <row r="23" spans="1:17" ht="16" hidden="1" thickBot="1">
      <c r="A23" s="289"/>
      <c r="B23" s="289"/>
      <c r="C23" s="292">
        <v>0</v>
      </c>
      <c r="D23" s="292">
        <v>0</v>
      </c>
      <c r="E23" s="292">
        <v>0</v>
      </c>
      <c r="F23" s="292">
        <v>0</v>
      </c>
      <c r="G23" s="292">
        <v>0</v>
      </c>
      <c r="H23" s="360">
        <f t="shared" ref="H23:H30" si="4">SUM(C23:G23)</f>
        <v>0</v>
      </c>
      <c r="I23" s="458"/>
      <c r="J23" s="432"/>
      <c r="K23" s="289"/>
      <c r="L23" s="292">
        <v>0</v>
      </c>
      <c r="M23" s="292">
        <v>0</v>
      </c>
      <c r="N23" s="292">
        <v>0</v>
      </c>
      <c r="O23" s="292">
        <v>0</v>
      </c>
      <c r="P23" s="292">
        <v>0</v>
      </c>
      <c r="Q23" s="292">
        <f t="shared" ref="Q23:Q30" si="5">SUM(L23:P23)</f>
        <v>0</v>
      </c>
    </row>
    <row r="24" spans="1:17" ht="16" hidden="1" thickBot="1">
      <c r="A24" s="289"/>
      <c r="B24" s="289"/>
      <c r="C24" s="292">
        <v>0</v>
      </c>
      <c r="D24" s="292">
        <v>0</v>
      </c>
      <c r="E24" s="292">
        <v>0</v>
      </c>
      <c r="F24" s="292">
        <v>0</v>
      </c>
      <c r="G24" s="292">
        <v>0</v>
      </c>
      <c r="H24" s="360">
        <f t="shared" si="4"/>
        <v>0</v>
      </c>
      <c r="I24" s="458"/>
      <c r="J24" s="432"/>
      <c r="K24" s="289"/>
      <c r="L24" s="292">
        <v>0</v>
      </c>
      <c r="M24" s="292">
        <v>0</v>
      </c>
      <c r="N24" s="292">
        <v>0</v>
      </c>
      <c r="O24" s="292">
        <v>0</v>
      </c>
      <c r="P24" s="292">
        <v>0</v>
      </c>
      <c r="Q24" s="292">
        <f t="shared" si="5"/>
        <v>0</v>
      </c>
    </row>
    <row r="25" spans="1:17" ht="16" hidden="1" thickBot="1">
      <c r="A25" s="289"/>
      <c r="B25" s="289"/>
      <c r="C25" s="292">
        <v>0</v>
      </c>
      <c r="D25" s="292">
        <v>0</v>
      </c>
      <c r="E25" s="292">
        <v>0</v>
      </c>
      <c r="F25" s="292">
        <v>0</v>
      </c>
      <c r="G25" s="292">
        <v>0</v>
      </c>
      <c r="H25" s="360">
        <f t="shared" si="4"/>
        <v>0</v>
      </c>
      <c r="I25" s="458"/>
      <c r="J25" s="432"/>
      <c r="K25" s="289"/>
      <c r="L25" s="292">
        <v>0</v>
      </c>
      <c r="M25" s="292">
        <v>0</v>
      </c>
      <c r="N25" s="292">
        <v>0</v>
      </c>
      <c r="O25" s="292">
        <v>0</v>
      </c>
      <c r="P25" s="292">
        <v>0</v>
      </c>
      <c r="Q25" s="292">
        <f t="shared" si="5"/>
        <v>0</v>
      </c>
    </row>
    <row r="26" spans="1:17" ht="16" hidden="1" thickBot="1">
      <c r="A26" s="289"/>
      <c r="B26" s="289"/>
      <c r="C26" s="292">
        <v>0</v>
      </c>
      <c r="D26" s="292">
        <v>0</v>
      </c>
      <c r="E26" s="292">
        <v>0</v>
      </c>
      <c r="F26" s="292">
        <v>0</v>
      </c>
      <c r="G26" s="292">
        <v>0</v>
      </c>
      <c r="H26" s="360">
        <f t="shared" si="4"/>
        <v>0</v>
      </c>
      <c r="I26" s="458"/>
      <c r="J26" s="432"/>
      <c r="K26" s="289"/>
      <c r="L26" s="292">
        <v>0</v>
      </c>
      <c r="M26" s="292">
        <v>0</v>
      </c>
      <c r="N26" s="292">
        <v>0</v>
      </c>
      <c r="O26" s="292">
        <v>0</v>
      </c>
      <c r="P26" s="292">
        <v>0</v>
      </c>
      <c r="Q26" s="292">
        <f t="shared" si="5"/>
        <v>0</v>
      </c>
    </row>
    <row r="27" spans="1:17" ht="16" hidden="1" thickBot="1">
      <c r="A27" s="289"/>
      <c r="B27" s="289"/>
      <c r="C27" s="292">
        <v>0</v>
      </c>
      <c r="D27" s="292">
        <v>0</v>
      </c>
      <c r="E27" s="292">
        <v>0</v>
      </c>
      <c r="F27" s="292">
        <v>0</v>
      </c>
      <c r="G27" s="292">
        <v>0</v>
      </c>
      <c r="H27" s="360">
        <f t="shared" si="4"/>
        <v>0</v>
      </c>
      <c r="I27" s="458"/>
      <c r="J27" s="432"/>
      <c r="K27" s="289"/>
      <c r="L27" s="292">
        <v>0</v>
      </c>
      <c r="M27" s="292">
        <v>0</v>
      </c>
      <c r="N27" s="292">
        <v>0</v>
      </c>
      <c r="O27" s="292">
        <v>0</v>
      </c>
      <c r="P27" s="292">
        <v>0</v>
      </c>
      <c r="Q27" s="292">
        <f t="shared" si="5"/>
        <v>0</v>
      </c>
    </row>
    <row r="28" spans="1:17" ht="16" hidden="1" thickBot="1">
      <c r="A28" s="289"/>
      <c r="B28" s="289"/>
      <c r="C28" s="292">
        <v>0</v>
      </c>
      <c r="D28" s="292">
        <v>0</v>
      </c>
      <c r="E28" s="292">
        <v>0</v>
      </c>
      <c r="F28" s="292">
        <v>0</v>
      </c>
      <c r="G28" s="292">
        <v>0</v>
      </c>
      <c r="H28" s="360">
        <f t="shared" si="4"/>
        <v>0</v>
      </c>
      <c r="I28" s="458"/>
      <c r="J28" s="432"/>
      <c r="K28" s="289"/>
      <c r="L28" s="292">
        <v>0</v>
      </c>
      <c r="M28" s="292">
        <v>0</v>
      </c>
      <c r="N28" s="292">
        <v>0</v>
      </c>
      <c r="O28" s="292">
        <v>0</v>
      </c>
      <c r="P28" s="292">
        <v>0</v>
      </c>
      <c r="Q28" s="292">
        <f t="shared" si="5"/>
        <v>0</v>
      </c>
    </row>
    <row r="29" spans="1:17" ht="16" hidden="1" thickBot="1">
      <c r="A29" s="289"/>
      <c r="B29" s="289"/>
      <c r="C29" s="292">
        <v>0</v>
      </c>
      <c r="D29" s="292">
        <v>0</v>
      </c>
      <c r="E29" s="292">
        <v>0</v>
      </c>
      <c r="F29" s="292">
        <v>0</v>
      </c>
      <c r="G29" s="292">
        <v>0</v>
      </c>
      <c r="H29" s="360">
        <f t="shared" si="4"/>
        <v>0</v>
      </c>
      <c r="I29" s="458"/>
      <c r="J29" s="432"/>
      <c r="K29" s="289"/>
      <c r="L29" s="292">
        <v>0</v>
      </c>
      <c r="M29" s="292">
        <v>0</v>
      </c>
      <c r="N29" s="292">
        <v>0</v>
      </c>
      <c r="O29" s="292">
        <v>0</v>
      </c>
      <c r="P29" s="292">
        <v>0</v>
      </c>
      <c r="Q29" s="292">
        <f t="shared" si="5"/>
        <v>0</v>
      </c>
    </row>
    <row r="30" spans="1:17" ht="16" hidden="1" thickBot="1">
      <c r="A30" s="289"/>
      <c r="B30" s="289"/>
      <c r="C30" s="292">
        <v>0</v>
      </c>
      <c r="D30" s="292">
        <v>0</v>
      </c>
      <c r="E30" s="292">
        <v>0</v>
      </c>
      <c r="F30" s="292">
        <v>0</v>
      </c>
      <c r="G30" s="292">
        <v>0</v>
      </c>
      <c r="H30" s="360">
        <f t="shared" si="4"/>
        <v>0</v>
      </c>
      <c r="I30" s="458"/>
      <c r="J30" s="432"/>
      <c r="K30" s="289"/>
      <c r="L30" s="292">
        <v>0</v>
      </c>
      <c r="M30" s="292">
        <v>0</v>
      </c>
      <c r="N30" s="292">
        <v>0</v>
      </c>
      <c r="O30" s="292">
        <v>0</v>
      </c>
      <c r="P30" s="292">
        <v>0</v>
      </c>
      <c r="Q30" s="292">
        <f t="shared" si="5"/>
        <v>0</v>
      </c>
    </row>
    <row r="31" spans="1:17" ht="16" hidden="1" thickBot="1">
      <c r="A31" s="289"/>
      <c r="B31" s="289"/>
      <c r="C31" s="292">
        <v>0</v>
      </c>
      <c r="D31" s="292">
        <v>0</v>
      </c>
      <c r="E31" s="292">
        <v>0</v>
      </c>
      <c r="F31" s="292">
        <v>0</v>
      </c>
      <c r="G31" s="292">
        <v>0</v>
      </c>
      <c r="H31" s="360">
        <f>SUM(C31:G31)</f>
        <v>0</v>
      </c>
      <c r="I31" s="458"/>
      <c r="J31" s="432"/>
      <c r="K31" s="289"/>
      <c r="L31" s="292">
        <v>0</v>
      </c>
      <c r="M31" s="292">
        <v>0</v>
      </c>
      <c r="N31" s="292">
        <v>0</v>
      </c>
      <c r="O31" s="292">
        <v>0</v>
      </c>
      <c r="P31" s="292">
        <v>0</v>
      </c>
      <c r="Q31" s="292">
        <f>SUM(L31:P31)</f>
        <v>0</v>
      </c>
    </row>
    <row r="32" spans="1:17" ht="16" hidden="1" thickBot="1">
      <c r="A32" s="289"/>
      <c r="B32" s="289"/>
      <c r="C32" s="292">
        <v>0</v>
      </c>
      <c r="D32" s="292">
        <v>0</v>
      </c>
      <c r="E32" s="292">
        <v>0</v>
      </c>
      <c r="F32" s="292">
        <v>0</v>
      </c>
      <c r="G32" s="292">
        <v>0</v>
      </c>
      <c r="H32" s="360">
        <f t="shared" ref="H32:H39" si="6">SUM(C32:G32)</f>
        <v>0</v>
      </c>
      <c r="I32" s="458"/>
      <c r="J32" s="432"/>
      <c r="K32" s="289"/>
      <c r="L32" s="292">
        <v>0</v>
      </c>
      <c r="M32" s="292">
        <v>0</v>
      </c>
      <c r="N32" s="292">
        <v>0</v>
      </c>
      <c r="O32" s="292">
        <v>0</v>
      </c>
      <c r="P32" s="292">
        <v>0</v>
      </c>
      <c r="Q32" s="292">
        <f t="shared" ref="Q32:Q39" si="7">SUM(L32:P32)</f>
        <v>0</v>
      </c>
    </row>
    <row r="33" spans="1:17" ht="16" hidden="1" thickBot="1">
      <c r="A33" s="289"/>
      <c r="B33" s="289"/>
      <c r="C33" s="292">
        <v>0</v>
      </c>
      <c r="D33" s="292">
        <v>0</v>
      </c>
      <c r="E33" s="292">
        <v>0</v>
      </c>
      <c r="F33" s="292">
        <v>0</v>
      </c>
      <c r="G33" s="292">
        <v>0</v>
      </c>
      <c r="H33" s="360">
        <f t="shared" si="6"/>
        <v>0</v>
      </c>
      <c r="I33" s="458"/>
      <c r="J33" s="432"/>
      <c r="K33" s="289"/>
      <c r="L33" s="292">
        <v>0</v>
      </c>
      <c r="M33" s="292">
        <v>0</v>
      </c>
      <c r="N33" s="292">
        <v>0</v>
      </c>
      <c r="O33" s="292">
        <v>0</v>
      </c>
      <c r="P33" s="292">
        <v>0</v>
      </c>
      <c r="Q33" s="292">
        <f t="shared" si="7"/>
        <v>0</v>
      </c>
    </row>
    <row r="34" spans="1:17" ht="16" hidden="1" thickBot="1">
      <c r="A34" s="289"/>
      <c r="B34" s="289"/>
      <c r="C34" s="292">
        <v>0</v>
      </c>
      <c r="D34" s="292">
        <v>0</v>
      </c>
      <c r="E34" s="292">
        <v>0</v>
      </c>
      <c r="F34" s="292">
        <v>0</v>
      </c>
      <c r="G34" s="292">
        <v>0</v>
      </c>
      <c r="H34" s="360">
        <f t="shared" si="6"/>
        <v>0</v>
      </c>
      <c r="I34" s="458"/>
      <c r="J34" s="432"/>
      <c r="K34" s="289"/>
      <c r="L34" s="292">
        <v>0</v>
      </c>
      <c r="M34" s="292">
        <v>0</v>
      </c>
      <c r="N34" s="292">
        <v>0</v>
      </c>
      <c r="O34" s="292">
        <v>0</v>
      </c>
      <c r="P34" s="292">
        <v>0</v>
      </c>
      <c r="Q34" s="292">
        <f t="shared" si="7"/>
        <v>0</v>
      </c>
    </row>
    <row r="35" spans="1:17" ht="16" hidden="1" thickBot="1">
      <c r="A35" s="289"/>
      <c r="B35" s="289"/>
      <c r="C35" s="292">
        <v>0</v>
      </c>
      <c r="D35" s="292">
        <v>0</v>
      </c>
      <c r="E35" s="292">
        <v>0</v>
      </c>
      <c r="F35" s="292">
        <v>0</v>
      </c>
      <c r="G35" s="292">
        <v>0</v>
      </c>
      <c r="H35" s="360">
        <f t="shared" si="6"/>
        <v>0</v>
      </c>
      <c r="I35" s="458"/>
      <c r="J35" s="432"/>
      <c r="K35" s="289"/>
      <c r="L35" s="292">
        <v>0</v>
      </c>
      <c r="M35" s="292">
        <v>0</v>
      </c>
      <c r="N35" s="292">
        <v>0</v>
      </c>
      <c r="O35" s="292">
        <v>0</v>
      </c>
      <c r="P35" s="292">
        <v>0</v>
      </c>
      <c r="Q35" s="292">
        <f t="shared" si="7"/>
        <v>0</v>
      </c>
    </row>
    <row r="36" spans="1:17" ht="16" hidden="1" thickBot="1">
      <c r="A36" s="289"/>
      <c r="B36" s="289"/>
      <c r="C36" s="292">
        <v>0</v>
      </c>
      <c r="D36" s="292">
        <v>0</v>
      </c>
      <c r="E36" s="292">
        <v>0</v>
      </c>
      <c r="F36" s="292">
        <v>0</v>
      </c>
      <c r="G36" s="292">
        <v>0</v>
      </c>
      <c r="H36" s="360">
        <f t="shared" si="6"/>
        <v>0</v>
      </c>
      <c r="I36" s="458"/>
      <c r="J36" s="432"/>
      <c r="K36" s="289"/>
      <c r="L36" s="292">
        <v>0</v>
      </c>
      <c r="M36" s="292">
        <v>0</v>
      </c>
      <c r="N36" s="292">
        <v>0</v>
      </c>
      <c r="O36" s="292">
        <v>0</v>
      </c>
      <c r="P36" s="292">
        <v>0</v>
      </c>
      <c r="Q36" s="292">
        <f t="shared" si="7"/>
        <v>0</v>
      </c>
    </row>
    <row r="37" spans="1:17" ht="16" hidden="1" thickBot="1">
      <c r="A37" s="289"/>
      <c r="B37" s="289"/>
      <c r="C37" s="292">
        <v>0</v>
      </c>
      <c r="D37" s="292">
        <v>0</v>
      </c>
      <c r="E37" s="292">
        <v>0</v>
      </c>
      <c r="F37" s="292">
        <v>0</v>
      </c>
      <c r="G37" s="292">
        <v>0</v>
      </c>
      <c r="H37" s="360">
        <f t="shared" si="6"/>
        <v>0</v>
      </c>
      <c r="I37" s="458"/>
      <c r="J37" s="432"/>
      <c r="K37" s="289"/>
      <c r="L37" s="292">
        <v>0</v>
      </c>
      <c r="M37" s="292">
        <v>0</v>
      </c>
      <c r="N37" s="292">
        <v>0</v>
      </c>
      <c r="O37" s="292">
        <v>0</v>
      </c>
      <c r="P37" s="292">
        <v>0</v>
      </c>
      <c r="Q37" s="292">
        <f t="shared" si="7"/>
        <v>0</v>
      </c>
    </row>
    <row r="38" spans="1:17" ht="16" hidden="1" thickBot="1">
      <c r="A38" s="289"/>
      <c r="B38" s="289"/>
      <c r="C38" s="292">
        <v>0</v>
      </c>
      <c r="D38" s="292">
        <v>0</v>
      </c>
      <c r="E38" s="292">
        <v>0</v>
      </c>
      <c r="F38" s="292">
        <v>0</v>
      </c>
      <c r="G38" s="292">
        <v>0</v>
      </c>
      <c r="H38" s="360">
        <f t="shared" si="6"/>
        <v>0</v>
      </c>
      <c r="I38" s="458"/>
      <c r="J38" s="432"/>
      <c r="K38" s="289"/>
      <c r="L38" s="292">
        <v>0</v>
      </c>
      <c r="M38" s="292">
        <v>0</v>
      </c>
      <c r="N38" s="292">
        <v>0</v>
      </c>
      <c r="O38" s="292">
        <v>0</v>
      </c>
      <c r="P38" s="292">
        <v>0</v>
      </c>
      <c r="Q38" s="292">
        <f t="shared" si="7"/>
        <v>0</v>
      </c>
    </row>
    <row r="39" spans="1:17" ht="16" hidden="1" thickBot="1">
      <c r="A39" s="289"/>
      <c r="B39" s="289"/>
      <c r="C39" s="292">
        <v>0</v>
      </c>
      <c r="D39" s="292">
        <v>0</v>
      </c>
      <c r="E39" s="292">
        <v>0</v>
      </c>
      <c r="F39" s="292">
        <v>0</v>
      </c>
      <c r="G39" s="292">
        <v>0</v>
      </c>
      <c r="H39" s="360">
        <f t="shared" si="6"/>
        <v>0</v>
      </c>
      <c r="I39" s="458"/>
      <c r="J39" s="432"/>
      <c r="K39" s="289"/>
      <c r="L39" s="292">
        <v>0</v>
      </c>
      <c r="M39" s="292">
        <v>0</v>
      </c>
      <c r="N39" s="292">
        <v>0</v>
      </c>
      <c r="O39" s="292">
        <v>0</v>
      </c>
      <c r="P39" s="292">
        <v>0</v>
      </c>
      <c r="Q39" s="292">
        <f t="shared" si="7"/>
        <v>0</v>
      </c>
    </row>
    <row r="40" spans="1:17" ht="16" hidden="1" thickBot="1">
      <c r="A40" s="289"/>
      <c r="B40" s="289"/>
      <c r="C40" s="292">
        <v>0</v>
      </c>
      <c r="D40" s="292">
        <v>0</v>
      </c>
      <c r="E40" s="292">
        <v>0</v>
      </c>
      <c r="F40" s="292">
        <v>0</v>
      </c>
      <c r="G40" s="292">
        <v>0</v>
      </c>
      <c r="H40" s="360">
        <v>0</v>
      </c>
      <c r="I40" s="458"/>
      <c r="J40" s="432"/>
      <c r="K40" s="289"/>
      <c r="L40" s="292">
        <v>0</v>
      </c>
      <c r="M40" s="292">
        <v>0</v>
      </c>
      <c r="N40" s="292">
        <v>0</v>
      </c>
      <c r="O40" s="292">
        <v>0</v>
      </c>
      <c r="P40" s="292">
        <v>0</v>
      </c>
      <c r="Q40" s="292">
        <v>0</v>
      </c>
    </row>
    <row r="41" spans="1:17" ht="16" hidden="1" thickBot="1">
      <c r="A41" s="355"/>
      <c r="B41" s="355"/>
      <c r="C41" s="310">
        <v>0</v>
      </c>
      <c r="D41" s="310">
        <v>0</v>
      </c>
      <c r="E41" s="310">
        <v>0</v>
      </c>
      <c r="F41" s="310">
        <v>0</v>
      </c>
      <c r="G41" s="310">
        <v>0</v>
      </c>
      <c r="H41" s="361">
        <v>0</v>
      </c>
      <c r="I41" s="458"/>
      <c r="J41" s="433"/>
      <c r="K41" s="355"/>
      <c r="L41" s="310">
        <v>0</v>
      </c>
      <c r="M41" s="310">
        <v>0</v>
      </c>
      <c r="N41" s="310">
        <v>0</v>
      </c>
      <c r="O41" s="310">
        <v>0</v>
      </c>
      <c r="P41" s="310">
        <v>0</v>
      </c>
      <c r="Q41" s="310">
        <v>0</v>
      </c>
    </row>
    <row r="42" spans="1:17" ht="17" thickTop="1" thickBot="1">
      <c r="A42" s="452" t="s">
        <v>216</v>
      </c>
      <c r="B42" s="453"/>
      <c r="C42" s="468">
        <f>SUM(C4:C41)</f>
        <v>0</v>
      </c>
      <c r="D42" s="468">
        <f t="shared" ref="D42:H42" si="8">SUM(D4:D41)</f>
        <v>0</v>
      </c>
      <c r="E42" s="468">
        <f t="shared" si="8"/>
        <v>0</v>
      </c>
      <c r="F42" s="468">
        <f t="shared" si="8"/>
        <v>0</v>
      </c>
      <c r="G42" s="468">
        <f t="shared" si="8"/>
        <v>0</v>
      </c>
      <c r="H42" s="469">
        <f t="shared" si="8"/>
        <v>0</v>
      </c>
      <c r="I42" s="459"/>
      <c r="J42" s="470" t="s">
        <v>216</v>
      </c>
      <c r="K42" s="471"/>
      <c r="L42" s="464">
        <f>SUM(L4:L41)</f>
        <v>0</v>
      </c>
      <c r="M42" s="464">
        <f t="shared" ref="M42:Q42" si="9">SUM(M4:M41)</f>
        <v>0</v>
      </c>
      <c r="N42" s="464">
        <f t="shared" si="9"/>
        <v>0</v>
      </c>
      <c r="O42" s="464">
        <f t="shared" si="9"/>
        <v>0</v>
      </c>
      <c r="P42" s="464">
        <f t="shared" si="9"/>
        <v>0</v>
      </c>
      <c r="Q42" s="465">
        <f t="shared" si="9"/>
        <v>0</v>
      </c>
    </row>
    <row r="43" spans="1:17" ht="16" thickTop="1"/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2</vt:i4>
      </vt:variant>
    </vt:vector>
  </HeadingPairs>
  <TitlesOfParts>
    <vt:vector size="19" baseType="lpstr">
      <vt:lpstr>YEAR 5</vt:lpstr>
      <vt:lpstr>YEAR 6</vt:lpstr>
      <vt:lpstr>Budget Snapshot</vt:lpstr>
      <vt:lpstr>Budget</vt:lpstr>
      <vt:lpstr>Cost Share</vt:lpstr>
      <vt:lpstr>Equipment </vt:lpstr>
      <vt:lpstr>Travel</vt:lpstr>
      <vt:lpstr>Participant Support Cost</vt:lpstr>
      <vt:lpstr>Materials_Supplies</vt:lpstr>
      <vt:lpstr>Subawards</vt:lpstr>
      <vt:lpstr>Tuition &amp; GRA, Post Doc, UG Sal</vt:lpstr>
      <vt:lpstr>Sheet1</vt:lpstr>
      <vt:lpstr>Participant Support Costs</vt:lpstr>
      <vt:lpstr>Tuition Fee Table</vt:lpstr>
      <vt:lpstr>Sub 1</vt:lpstr>
      <vt:lpstr>Sub 2</vt:lpstr>
      <vt:lpstr>Sub 3</vt:lpstr>
      <vt:lpstr>Budget!Print_Area</vt:lpstr>
      <vt:lpstr>'Tuition Fee Table'!Print_Area</vt:lpstr>
    </vt:vector>
  </TitlesOfParts>
  <Manager>oaawebmaster@osu.edu</Manager>
  <Company>The Ohio State University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Detailed Budget Template with Cost Share</dc:title>
  <dc:subject>Detailed Budget Template with Cost Share</dc:subject>
  <dc:creator>Office of Academic Affairs</dc:creator>
  <cp:keywords>Detailed Budget Template with Cost Share</cp:keywords>
  <dc:description/>
  <cp:lastModifiedBy>Begala, Stephen</cp:lastModifiedBy>
  <cp:lastPrinted>2016-02-09T21:15:45Z</cp:lastPrinted>
  <dcterms:created xsi:type="dcterms:W3CDTF">2000-05-07T00:42:21Z</dcterms:created>
  <dcterms:modified xsi:type="dcterms:W3CDTF">2024-09-06T12:47:47Z</dcterms:modified>
  <cp:category>Detailed Budget Template with Cost Share</cp:category>
</cp:coreProperties>
</file>